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45" windowHeight="11505"/>
  </bookViews>
  <sheets>
    <sheet name="План" sheetId="1" r:id="rId1"/>
    <sheet name="Лист3" sheetId="3" r:id="rId2"/>
  </sheets>
  <definedNames>
    <definedName name="_xlnm._FilterDatabase" localSheetId="0" hidden="1">План!$A$7:$X$205</definedName>
    <definedName name="bookmark100" localSheetId="0">План!$B$16</definedName>
    <definedName name="bookmark101" localSheetId="0">План!$B$21</definedName>
    <definedName name="bookmark107" localSheetId="0">План!#REF!</definedName>
    <definedName name="bookmark112" localSheetId="0">План!$B$41</definedName>
    <definedName name="bookmark113" localSheetId="0">План!$B$44</definedName>
    <definedName name="bookmark114" localSheetId="0">План!$B$49</definedName>
    <definedName name="bookmark115" localSheetId="0">План!$B$71</definedName>
    <definedName name="bookmark116" localSheetId="0">План!$B$81</definedName>
    <definedName name="bookmark121" localSheetId="0">План!$B$85</definedName>
    <definedName name="bookmark124" localSheetId="0">План!$B$97</definedName>
    <definedName name="bookmark127" localSheetId="0">План!$B$98</definedName>
    <definedName name="bookmark128" localSheetId="0">План!$B$124</definedName>
    <definedName name="bookmark129" localSheetId="0">План!$B$140</definedName>
    <definedName name="bookmark130" localSheetId="0">План!$B$151</definedName>
    <definedName name="bookmark131" localSheetId="0">План!$B$154</definedName>
    <definedName name="bookmark132" localSheetId="0">План!$B$157</definedName>
    <definedName name="bookmark133" localSheetId="0">План!$B$163</definedName>
    <definedName name="bookmark135" localSheetId="0">План!$B$168</definedName>
    <definedName name="bookmark136" localSheetId="0">План!$B$169</definedName>
    <definedName name="bookmark137" localSheetId="0">План!$B$192</definedName>
    <definedName name="bookmark138" localSheetId="0">План!$B$197</definedName>
    <definedName name="bookmark140" localSheetId="0">План!$B$198</definedName>
    <definedName name="bookmark141" localSheetId="0">План!$B$199</definedName>
    <definedName name="bookmark142" localSheetId="0">План!$B$201</definedName>
    <definedName name="bookmark143" localSheetId="0">План!$B$217</definedName>
    <definedName name="bookmark144" localSheetId="0">План!$B$221</definedName>
    <definedName name="bookmark145" localSheetId="0">План!$B$222</definedName>
    <definedName name="bookmark147" localSheetId="0">План!$B$228</definedName>
    <definedName name="bookmark150" localSheetId="0">План!$B$229</definedName>
    <definedName name="bookmark151" localSheetId="0">План!$B$234</definedName>
    <definedName name="bookmark152" localSheetId="0">План!$B$240</definedName>
    <definedName name="bookmark153" localSheetId="0">План!$B$245</definedName>
    <definedName name="bookmark155" localSheetId="0">План!$B$250</definedName>
    <definedName name="bookmark163" localSheetId="0">План!$B$261</definedName>
    <definedName name="bookmark166" localSheetId="0">План!$B$262</definedName>
    <definedName name="bookmark167" localSheetId="0">План!$B$266</definedName>
    <definedName name="bookmark168" localSheetId="0">План!$B$267</definedName>
    <definedName name="bookmark169" localSheetId="0">План!$B$268</definedName>
    <definedName name="bookmark171" localSheetId="0">План!$B$273</definedName>
    <definedName name="bookmark173" localSheetId="0">План!$B$278</definedName>
    <definedName name="bookmark180" localSheetId="0">План!$B$289</definedName>
    <definedName name="bookmark97" localSheetId="0">План!$B$7</definedName>
    <definedName name="bookmark98" localSheetId="0">План!$B$11</definedName>
  </definedNames>
  <calcPr calcId="145621"/>
</workbook>
</file>

<file path=xl/calcChain.xml><?xml version="1.0" encoding="utf-8"?>
<calcChain xmlns="http://schemas.openxmlformats.org/spreadsheetml/2006/main">
  <c r="K7" i="1" l="1"/>
  <c r="E158" i="1" l="1"/>
  <c r="U207" i="1" l="1"/>
  <c r="U276" i="1"/>
  <c r="Q276" i="1"/>
  <c r="M230" i="1"/>
  <c r="I230" i="1"/>
  <c r="I233" i="1"/>
  <c r="K16" i="1"/>
  <c r="E8" i="1"/>
  <c r="U184" i="1" l="1"/>
  <c r="U185" i="1"/>
  <c r="U186" i="1"/>
  <c r="U187" i="1"/>
  <c r="U188" i="1"/>
  <c r="U189" i="1"/>
  <c r="U190" i="1"/>
  <c r="U183" i="1"/>
  <c r="Q184" i="1"/>
  <c r="Q185" i="1"/>
  <c r="Q186" i="1"/>
  <c r="Q187" i="1"/>
  <c r="Q188" i="1"/>
  <c r="Q189" i="1"/>
  <c r="Q190" i="1"/>
  <c r="Q183" i="1"/>
  <c r="M185" i="1"/>
  <c r="M186" i="1"/>
  <c r="M187" i="1"/>
  <c r="M188" i="1"/>
  <c r="M189" i="1"/>
  <c r="M190" i="1"/>
  <c r="I185" i="1"/>
  <c r="I186" i="1"/>
  <c r="I187" i="1"/>
  <c r="I188" i="1"/>
  <c r="I189" i="1"/>
  <c r="I190" i="1"/>
  <c r="I184" i="1"/>
  <c r="E187" i="1"/>
  <c r="E188" i="1"/>
  <c r="E189" i="1"/>
  <c r="E186" i="1"/>
  <c r="P229" i="1" l="1"/>
  <c r="Q229" i="1"/>
  <c r="R229" i="1"/>
  <c r="S229" i="1"/>
  <c r="T229" i="1"/>
  <c r="U229" i="1"/>
  <c r="V229" i="1"/>
  <c r="W229" i="1"/>
  <c r="X229" i="1"/>
  <c r="K229" i="1"/>
  <c r="L229" i="1"/>
  <c r="O229" i="1"/>
  <c r="G229" i="1"/>
  <c r="H229" i="1"/>
  <c r="J229" i="1"/>
  <c r="F229" i="1"/>
  <c r="L169" i="1"/>
  <c r="R169" i="1"/>
  <c r="S169" i="1"/>
  <c r="T169" i="1"/>
  <c r="V169" i="1"/>
  <c r="W169" i="1"/>
  <c r="X169" i="1"/>
  <c r="N163" i="1"/>
  <c r="O163" i="1"/>
  <c r="P163" i="1"/>
  <c r="R163" i="1"/>
  <c r="S163" i="1"/>
  <c r="T163" i="1"/>
  <c r="V163" i="1"/>
  <c r="W163" i="1"/>
  <c r="X163" i="1"/>
  <c r="K163" i="1"/>
  <c r="L163" i="1"/>
  <c r="J163" i="1"/>
  <c r="F124" i="1"/>
  <c r="G124" i="1"/>
  <c r="H124" i="1"/>
  <c r="J124" i="1"/>
  <c r="K124" i="1"/>
  <c r="L124" i="1"/>
  <c r="N124" i="1"/>
  <c r="O124" i="1"/>
  <c r="P124" i="1"/>
  <c r="R124" i="1"/>
  <c r="S124" i="1"/>
  <c r="T124" i="1"/>
  <c r="V124" i="1"/>
  <c r="W124" i="1"/>
  <c r="J119" i="1"/>
  <c r="K119" i="1"/>
  <c r="L119" i="1"/>
  <c r="N119" i="1"/>
  <c r="O119" i="1"/>
  <c r="P119" i="1"/>
  <c r="R119" i="1"/>
  <c r="S119" i="1"/>
  <c r="T119" i="1"/>
  <c r="V119" i="1"/>
  <c r="W119" i="1"/>
  <c r="X119" i="1"/>
  <c r="F119" i="1"/>
  <c r="G119" i="1"/>
  <c r="H119" i="1"/>
  <c r="J112" i="1"/>
  <c r="K112" i="1"/>
  <c r="L112" i="1"/>
  <c r="N112" i="1"/>
  <c r="O112" i="1"/>
  <c r="P112" i="1"/>
  <c r="R112" i="1"/>
  <c r="S112" i="1"/>
  <c r="T112" i="1"/>
  <c r="V112" i="1"/>
  <c r="W112" i="1"/>
  <c r="X112" i="1"/>
  <c r="F112" i="1"/>
  <c r="G112" i="1"/>
  <c r="H112" i="1"/>
  <c r="T98" i="1"/>
  <c r="V98" i="1"/>
  <c r="W98" i="1"/>
  <c r="X98" i="1"/>
  <c r="R98" i="1"/>
  <c r="S98" i="1"/>
  <c r="N98" i="1"/>
  <c r="O98" i="1"/>
  <c r="P98" i="1"/>
  <c r="J98" i="1"/>
  <c r="K98" i="1"/>
  <c r="L98" i="1"/>
  <c r="F98" i="1"/>
  <c r="G98" i="1"/>
  <c r="H98" i="1"/>
  <c r="T26" i="1"/>
  <c r="V26" i="1"/>
  <c r="W26" i="1"/>
  <c r="X26" i="1"/>
  <c r="R26" i="1"/>
  <c r="S26" i="1"/>
  <c r="P26" i="1"/>
  <c r="O26" i="1"/>
  <c r="N26" i="1"/>
  <c r="L26" i="1"/>
  <c r="K26" i="1"/>
  <c r="J26" i="1"/>
  <c r="H26" i="1"/>
  <c r="G26" i="1"/>
  <c r="G25" i="1" s="1"/>
  <c r="F26" i="1"/>
  <c r="I229" i="1" l="1"/>
  <c r="N275" i="1"/>
  <c r="M275" i="1" s="1"/>
  <c r="I275" i="1"/>
  <c r="E275" i="1"/>
  <c r="I236" i="1"/>
  <c r="I237" i="1"/>
  <c r="I238" i="1"/>
  <c r="I235" i="1"/>
  <c r="M236" i="1"/>
  <c r="M237" i="1"/>
  <c r="M238" i="1"/>
  <c r="M239" i="1"/>
  <c r="M235" i="1"/>
  <c r="I276" i="1" l="1"/>
  <c r="O276" i="1"/>
  <c r="M276" i="1" s="1"/>
  <c r="E276" i="1"/>
  <c r="M249" i="1"/>
  <c r="N233" i="1"/>
  <c r="E233" i="1"/>
  <c r="E232" i="1"/>
  <c r="E231" i="1"/>
  <c r="E230" i="1"/>
  <c r="O94" i="1"/>
  <c r="O89" i="1"/>
  <c r="N229" i="1" l="1"/>
  <c r="M233" i="1"/>
  <c r="M229" i="1" s="1"/>
  <c r="E229" i="1"/>
  <c r="P183" i="1"/>
  <c r="H183" i="1"/>
  <c r="H169" i="1" s="1"/>
  <c r="U10" i="1"/>
  <c r="U9" i="1"/>
  <c r="U8" i="1"/>
  <c r="Q10" i="1"/>
  <c r="Q9" i="1"/>
  <c r="Q8" i="1"/>
  <c r="M10" i="1"/>
  <c r="M9" i="1"/>
  <c r="M8" i="1"/>
  <c r="I10" i="1"/>
  <c r="I9" i="1"/>
  <c r="I8" i="1"/>
  <c r="E223" i="1"/>
  <c r="E224" i="1"/>
  <c r="E225" i="1"/>
  <c r="E226" i="1"/>
  <c r="E222" i="1"/>
  <c r="E220" i="1"/>
  <c r="E219" i="1"/>
  <c r="E218" i="1"/>
  <c r="E206" i="1"/>
  <c r="E207" i="1"/>
  <c r="E213" i="1"/>
  <c r="E214" i="1"/>
  <c r="E215" i="1"/>
  <c r="E216" i="1"/>
  <c r="E205" i="1"/>
  <c r="E204" i="1"/>
  <c r="E203" i="1"/>
  <c r="E202" i="1"/>
  <c r="E194" i="1"/>
  <c r="E195" i="1"/>
  <c r="E196" i="1"/>
  <c r="E193" i="1"/>
  <c r="E172" i="1"/>
  <c r="E173" i="1"/>
  <c r="E174" i="1"/>
  <c r="E175" i="1"/>
  <c r="E176" i="1"/>
  <c r="E177" i="1"/>
  <c r="E178" i="1"/>
  <c r="E179" i="1"/>
  <c r="E180" i="1"/>
  <c r="E181" i="1"/>
  <c r="E182" i="1"/>
  <c r="E184" i="1"/>
  <c r="E185" i="1"/>
  <c r="E190" i="1"/>
  <c r="E170" i="1"/>
  <c r="E165" i="1"/>
  <c r="E166" i="1"/>
  <c r="E164" i="1"/>
  <c r="E157" i="1"/>
  <c r="E156" i="1"/>
  <c r="E155" i="1"/>
  <c r="E153" i="1"/>
  <c r="E152" i="1"/>
  <c r="E142" i="1"/>
  <c r="E143" i="1"/>
  <c r="E144" i="1"/>
  <c r="E145" i="1"/>
  <c r="E146" i="1"/>
  <c r="E147" i="1"/>
  <c r="E148" i="1"/>
  <c r="E149" i="1"/>
  <c r="E150" i="1"/>
  <c r="E141" i="1"/>
  <c r="E139" i="1"/>
  <c r="E126" i="1"/>
  <c r="E127" i="1"/>
  <c r="E128" i="1"/>
  <c r="E129" i="1"/>
  <c r="E130" i="1"/>
  <c r="E131" i="1"/>
  <c r="E132" i="1"/>
  <c r="E133" i="1"/>
  <c r="E134" i="1"/>
  <c r="E135" i="1"/>
  <c r="E136" i="1"/>
  <c r="E137" i="1"/>
  <c r="E138" i="1"/>
  <c r="E125" i="1"/>
  <c r="E121" i="1"/>
  <c r="E122" i="1"/>
  <c r="E123" i="1"/>
  <c r="E120" i="1"/>
  <c r="E118" i="1"/>
  <c r="E117" i="1"/>
  <c r="E114" i="1"/>
  <c r="E115" i="1"/>
  <c r="E113" i="1"/>
  <c r="E100" i="1"/>
  <c r="E101" i="1"/>
  <c r="E102" i="1"/>
  <c r="E103" i="1"/>
  <c r="E104" i="1"/>
  <c r="E105" i="1"/>
  <c r="E106" i="1"/>
  <c r="E107" i="1"/>
  <c r="E108" i="1"/>
  <c r="E109" i="1"/>
  <c r="E110" i="1"/>
  <c r="E99" i="1"/>
  <c r="E94" i="1"/>
  <c r="E93" i="1" s="1"/>
  <c r="E87" i="1"/>
  <c r="E88" i="1"/>
  <c r="E89" i="1"/>
  <c r="E90" i="1"/>
  <c r="E91" i="1"/>
  <c r="E92" i="1"/>
  <c r="E86" i="1"/>
  <c r="E83" i="1"/>
  <c r="E82" i="1"/>
  <c r="E73" i="1"/>
  <c r="E74" i="1"/>
  <c r="E75" i="1"/>
  <c r="E76" i="1"/>
  <c r="E77" i="1"/>
  <c r="E78" i="1"/>
  <c r="E79" i="1"/>
  <c r="E80" i="1"/>
  <c r="E72" i="1"/>
  <c r="E64" i="1"/>
  <c r="E65" i="1"/>
  <c r="E66" i="1"/>
  <c r="E67" i="1"/>
  <c r="E68" i="1"/>
  <c r="E69" i="1"/>
  <c r="E70" i="1"/>
  <c r="E63" i="1"/>
  <c r="E57" i="1"/>
  <c r="E58" i="1"/>
  <c r="E60" i="1"/>
  <c r="E54" i="1"/>
  <c r="E49" i="1" s="1"/>
  <c r="E47" i="1"/>
  <c r="E48" i="1"/>
  <c r="E45" i="1"/>
  <c r="E43" i="1"/>
  <c r="E42" i="1"/>
  <c r="E28" i="1"/>
  <c r="E29" i="1"/>
  <c r="E30" i="1"/>
  <c r="E31" i="1"/>
  <c r="E32" i="1"/>
  <c r="E33" i="1"/>
  <c r="E35" i="1"/>
  <c r="E36" i="1"/>
  <c r="E37" i="1"/>
  <c r="E38" i="1"/>
  <c r="E27" i="1"/>
  <c r="E23" i="1"/>
  <c r="E24" i="1"/>
  <c r="E22" i="1"/>
  <c r="E18" i="1"/>
  <c r="E19" i="1"/>
  <c r="E20" i="1"/>
  <c r="E17" i="1"/>
  <c r="E13" i="1"/>
  <c r="E14" i="1"/>
  <c r="E15" i="1"/>
  <c r="E12" i="1"/>
  <c r="E9" i="1"/>
  <c r="E10" i="1"/>
  <c r="F296" i="1"/>
  <c r="G296" i="1"/>
  <c r="H296" i="1"/>
  <c r="I296" i="1"/>
  <c r="J296" i="1"/>
  <c r="K296" i="1"/>
  <c r="L296" i="1"/>
  <c r="M296" i="1"/>
  <c r="N296" i="1"/>
  <c r="O296" i="1"/>
  <c r="P296" i="1"/>
  <c r="Q296" i="1"/>
  <c r="R296" i="1"/>
  <c r="S296" i="1"/>
  <c r="T296" i="1"/>
  <c r="U296" i="1"/>
  <c r="V296" i="1"/>
  <c r="W296" i="1"/>
  <c r="X296" i="1"/>
  <c r="E296" i="1"/>
  <c r="F289" i="1"/>
  <c r="G289" i="1"/>
  <c r="H289" i="1"/>
  <c r="I289" i="1"/>
  <c r="J289" i="1"/>
  <c r="K289" i="1"/>
  <c r="L289" i="1"/>
  <c r="M289" i="1"/>
  <c r="N289" i="1"/>
  <c r="O289" i="1"/>
  <c r="P289" i="1"/>
  <c r="Q289" i="1"/>
  <c r="R289" i="1"/>
  <c r="S289" i="1"/>
  <c r="T289" i="1"/>
  <c r="U289" i="1"/>
  <c r="V289" i="1"/>
  <c r="W289" i="1"/>
  <c r="X289" i="1"/>
  <c r="E289" i="1"/>
  <c r="F283" i="1"/>
  <c r="G283" i="1"/>
  <c r="H283" i="1"/>
  <c r="I283" i="1"/>
  <c r="J283" i="1"/>
  <c r="K283" i="1"/>
  <c r="L283" i="1"/>
  <c r="M283" i="1"/>
  <c r="N283" i="1"/>
  <c r="O283" i="1"/>
  <c r="P283" i="1"/>
  <c r="Q283" i="1"/>
  <c r="R283" i="1"/>
  <c r="S283" i="1"/>
  <c r="T283" i="1"/>
  <c r="U283" i="1"/>
  <c r="V283" i="1"/>
  <c r="W283" i="1"/>
  <c r="X283" i="1"/>
  <c r="E283" i="1"/>
  <c r="F278" i="1"/>
  <c r="G278" i="1"/>
  <c r="H278" i="1"/>
  <c r="I278" i="1"/>
  <c r="J278" i="1"/>
  <c r="K278" i="1"/>
  <c r="L278" i="1"/>
  <c r="M278" i="1"/>
  <c r="N278" i="1"/>
  <c r="O278" i="1"/>
  <c r="P278" i="1"/>
  <c r="Q278" i="1"/>
  <c r="R278" i="1"/>
  <c r="S278" i="1"/>
  <c r="T278" i="1"/>
  <c r="U278" i="1"/>
  <c r="V278" i="1"/>
  <c r="W278" i="1"/>
  <c r="X278" i="1"/>
  <c r="E278" i="1"/>
  <c r="F273" i="1"/>
  <c r="G273" i="1"/>
  <c r="H273" i="1"/>
  <c r="I273" i="1"/>
  <c r="J273" i="1"/>
  <c r="K273" i="1"/>
  <c r="L273" i="1"/>
  <c r="M273" i="1"/>
  <c r="N273" i="1"/>
  <c r="O273" i="1"/>
  <c r="P273" i="1"/>
  <c r="Q273" i="1"/>
  <c r="R273" i="1"/>
  <c r="S273" i="1"/>
  <c r="T273" i="1"/>
  <c r="U273" i="1"/>
  <c r="V273" i="1"/>
  <c r="W273" i="1"/>
  <c r="X273" i="1"/>
  <c r="E273" i="1"/>
  <c r="F266" i="1"/>
  <c r="G266" i="1"/>
  <c r="H266" i="1"/>
  <c r="I266" i="1"/>
  <c r="J266" i="1"/>
  <c r="K266" i="1"/>
  <c r="L266" i="1"/>
  <c r="M266" i="1"/>
  <c r="N266" i="1"/>
  <c r="O266" i="1"/>
  <c r="P266" i="1"/>
  <c r="Q266" i="1"/>
  <c r="R266" i="1"/>
  <c r="S266" i="1"/>
  <c r="T266" i="1"/>
  <c r="U266" i="1"/>
  <c r="V266" i="1"/>
  <c r="W266" i="1"/>
  <c r="X266" i="1"/>
  <c r="E266" i="1"/>
  <c r="F255" i="1"/>
  <c r="G255" i="1"/>
  <c r="H255" i="1"/>
  <c r="I255" i="1"/>
  <c r="J255" i="1"/>
  <c r="K255" i="1"/>
  <c r="L255" i="1"/>
  <c r="M255" i="1"/>
  <c r="N255" i="1"/>
  <c r="O255" i="1"/>
  <c r="P255" i="1"/>
  <c r="Q255" i="1"/>
  <c r="R255" i="1"/>
  <c r="S255" i="1"/>
  <c r="T255" i="1"/>
  <c r="U255" i="1"/>
  <c r="V255" i="1"/>
  <c r="W255" i="1"/>
  <c r="X255" i="1"/>
  <c r="E255" i="1"/>
  <c r="F250" i="1"/>
  <c r="G250" i="1"/>
  <c r="H250" i="1"/>
  <c r="I250" i="1"/>
  <c r="J250" i="1"/>
  <c r="K250" i="1"/>
  <c r="L250" i="1"/>
  <c r="M250" i="1"/>
  <c r="N250" i="1"/>
  <c r="O250" i="1"/>
  <c r="P250" i="1"/>
  <c r="Q250" i="1"/>
  <c r="R250" i="1"/>
  <c r="R248" i="1" s="1"/>
  <c r="S250" i="1"/>
  <c r="S248" i="1" s="1"/>
  <c r="S247" i="1" s="1"/>
  <c r="S245" i="1" s="1"/>
  <c r="T250" i="1"/>
  <c r="U250" i="1"/>
  <c r="V250" i="1"/>
  <c r="W250" i="1"/>
  <c r="X250" i="1"/>
  <c r="E250" i="1"/>
  <c r="F245" i="1"/>
  <c r="G245" i="1"/>
  <c r="H245" i="1"/>
  <c r="I245" i="1"/>
  <c r="J245" i="1"/>
  <c r="K245" i="1"/>
  <c r="L245" i="1"/>
  <c r="M245" i="1"/>
  <c r="N245" i="1"/>
  <c r="O245" i="1"/>
  <c r="P245" i="1"/>
  <c r="T245" i="1"/>
  <c r="U245" i="1"/>
  <c r="V245" i="1"/>
  <c r="W245" i="1"/>
  <c r="X245" i="1"/>
  <c r="E245" i="1"/>
  <c r="F240" i="1"/>
  <c r="G240" i="1"/>
  <c r="H240" i="1"/>
  <c r="I240" i="1"/>
  <c r="J240" i="1"/>
  <c r="K240" i="1"/>
  <c r="L240" i="1"/>
  <c r="M240" i="1"/>
  <c r="N240" i="1"/>
  <c r="O240" i="1"/>
  <c r="P240" i="1"/>
  <c r="Q240" i="1"/>
  <c r="R240" i="1"/>
  <c r="S240" i="1"/>
  <c r="T240" i="1"/>
  <c r="U240" i="1"/>
  <c r="V240" i="1"/>
  <c r="W240" i="1"/>
  <c r="X240" i="1"/>
  <c r="E240" i="1"/>
  <c r="F234" i="1"/>
  <c r="G234" i="1"/>
  <c r="H234" i="1"/>
  <c r="I234" i="1"/>
  <c r="J234" i="1"/>
  <c r="K234" i="1"/>
  <c r="L234" i="1"/>
  <c r="M234" i="1"/>
  <c r="N234" i="1"/>
  <c r="O234" i="1"/>
  <c r="P234" i="1"/>
  <c r="Q234" i="1"/>
  <c r="R234" i="1"/>
  <c r="S234" i="1"/>
  <c r="T234" i="1"/>
  <c r="U234" i="1"/>
  <c r="V234" i="1"/>
  <c r="W234" i="1"/>
  <c r="X234" i="1"/>
  <c r="E234" i="1"/>
  <c r="F221" i="1"/>
  <c r="G221" i="1"/>
  <c r="H221" i="1"/>
  <c r="I221" i="1"/>
  <c r="J221" i="1"/>
  <c r="K221" i="1"/>
  <c r="L221" i="1"/>
  <c r="M221" i="1"/>
  <c r="N221" i="1"/>
  <c r="O221" i="1"/>
  <c r="P221" i="1"/>
  <c r="Q221" i="1"/>
  <c r="R221" i="1"/>
  <c r="S221" i="1"/>
  <c r="T221" i="1"/>
  <c r="U221" i="1"/>
  <c r="V221" i="1"/>
  <c r="W221" i="1"/>
  <c r="X221" i="1"/>
  <c r="X217" i="1"/>
  <c r="F217" i="1"/>
  <c r="G217" i="1"/>
  <c r="H217" i="1"/>
  <c r="I217" i="1"/>
  <c r="J217" i="1"/>
  <c r="K217" i="1"/>
  <c r="L217" i="1"/>
  <c r="M217" i="1"/>
  <c r="N217" i="1"/>
  <c r="O217" i="1"/>
  <c r="P217" i="1"/>
  <c r="Q217" i="1"/>
  <c r="R217" i="1"/>
  <c r="S217" i="1"/>
  <c r="T217" i="1"/>
  <c r="U217" i="1"/>
  <c r="V217" i="1"/>
  <c r="W217" i="1"/>
  <c r="F201" i="1"/>
  <c r="G201" i="1"/>
  <c r="H201" i="1"/>
  <c r="J201" i="1"/>
  <c r="K201" i="1"/>
  <c r="L201" i="1"/>
  <c r="N201" i="1"/>
  <c r="O201" i="1"/>
  <c r="R201" i="1"/>
  <c r="S201" i="1"/>
  <c r="V201" i="1"/>
  <c r="W201" i="1"/>
  <c r="F163" i="1"/>
  <c r="G163" i="1"/>
  <c r="H163" i="1"/>
  <c r="F157" i="1"/>
  <c r="G157" i="1"/>
  <c r="H157" i="1"/>
  <c r="I157" i="1"/>
  <c r="J157" i="1"/>
  <c r="K157" i="1"/>
  <c r="L157" i="1"/>
  <c r="M157" i="1"/>
  <c r="N157" i="1"/>
  <c r="O157" i="1"/>
  <c r="P157" i="1"/>
  <c r="Q157" i="1"/>
  <c r="R157" i="1"/>
  <c r="S157" i="1"/>
  <c r="T157" i="1"/>
  <c r="U157" i="1"/>
  <c r="V157" i="1"/>
  <c r="W157" i="1"/>
  <c r="X157" i="1"/>
  <c r="F154" i="1"/>
  <c r="G154" i="1"/>
  <c r="H154" i="1"/>
  <c r="I154" i="1"/>
  <c r="J154" i="1"/>
  <c r="K154" i="1"/>
  <c r="L154" i="1"/>
  <c r="M154" i="1"/>
  <c r="N154" i="1"/>
  <c r="O154" i="1"/>
  <c r="P154" i="1"/>
  <c r="Q154" i="1"/>
  <c r="R154" i="1"/>
  <c r="S154" i="1"/>
  <c r="T154" i="1"/>
  <c r="U154" i="1"/>
  <c r="V154" i="1"/>
  <c r="W154" i="1"/>
  <c r="X154" i="1"/>
  <c r="F151" i="1"/>
  <c r="G151" i="1"/>
  <c r="H151" i="1"/>
  <c r="I151" i="1"/>
  <c r="J151" i="1"/>
  <c r="K151" i="1"/>
  <c r="L151" i="1"/>
  <c r="M151" i="1"/>
  <c r="N151" i="1"/>
  <c r="O151" i="1"/>
  <c r="P151" i="1"/>
  <c r="Q151" i="1"/>
  <c r="R151" i="1"/>
  <c r="S151" i="1"/>
  <c r="T151" i="1"/>
  <c r="U151" i="1"/>
  <c r="V151" i="1"/>
  <c r="W151" i="1"/>
  <c r="X151" i="1"/>
  <c r="F140" i="1"/>
  <c r="G140" i="1"/>
  <c r="H140" i="1"/>
  <c r="J140" i="1"/>
  <c r="K140" i="1"/>
  <c r="L140" i="1"/>
  <c r="N140" i="1"/>
  <c r="O140" i="1"/>
  <c r="P140" i="1"/>
  <c r="R140" i="1"/>
  <c r="S140" i="1"/>
  <c r="T140" i="1"/>
  <c r="V140" i="1"/>
  <c r="W140" i="1"/>
  <c r="X140" i="1"/>
  <c r="X124" i="1"/>
  <c r="F116" i="1"/>
  <c r="G116" i="1"/>
  <c r="H116" i="1"/>
  <c r="J116" i="1"/>
  <c r="K116" i="1"/>
  <c r="L116" i="1"/>
  <c r="N116" i="1"/>
  <c r="O116" i="1"/>
  <c r="P116" i="1"/>
  <c r="R116" i="1"/>
  <c r="S116" i="1"/>
  <c r="T116" i="1"/>
  <c r="V116" i="1"/>
  <c r="W116" i="1"/>
  <c r="X116" i="1"/>
  <c r="F49" i="1"/>
  <c r="G49" i="1"/>
  <c r="H49" i="1"/>
  <c r="J49" i="1"/>
  <c r="K49" i="1"/>
  <c r="L49" i="1"/>
  <c r="N49" i="1"/>
  <c r="O49" i="1"/>
  <c r="P49" i="1"/>
  <c r="R49" i="1"/>
  <c r="S49" i="1"/>
  <c r="T49" i="1"/>
  <c r="V49" i="1"/>
  <c r="W49" i="1"/>
  <c r="X49" i="1"/>
  <c r="I202" i="1"/>
  <c r="I203" i="1"/>
  <c r="I204" i="1"/>
  <c r="I205" i="1"/>
  <c r="I206" i="1"/>
  <c r="I207" i="1"/>
  <c r="P202" i="1"/>
  <c r="M202" i="1" s="1"/>
  <c r="P203" i="1"/>
  <c r="M203" i="1" s="1"/>
  <c r="P204" i="1"/>
  <c r="M204" i="1" s="1"/>
  <c r="M205" i="1"/>
  <c r="M206" i="1"/>
  <c r="M207" i="1"/>
  <c r="T202" i="1"/>
  <c r="T203" i="1"/>
  <c r="Q203" i="1" s="1"/>
  <c r="T204" i="1"/>
  <c r="Q204" i="1" s="1"/>
  <c r="Q205" i="1"/>
  <c r="Q206" i="1"/>
  <c r="Q207" i="1"/>
  <c r="X202" i="1"/>
  <c r="U202" i="1" s="1"/>
  <c r="X203" i="1"/>
  <c r="U203" i="1" s="1"/>
  <c r="X204" i="1"/>
  <c r="U204" i="1" s="1"/>
  <c r="U205" i="1"/>
  <c r="U206" i="1"/>
  <c r="U196" i="1"/>
  <c r="U195" i="1"/>
  <c r="U194" i="1"/>
  <c r="U193" i="1"/>
  <c r="Q196" i="1"/>
  <c r="Q195" i="1"/>
  <c r="Q194" i="1"/>
  <c r="Q193" i="1"/>
  <c r="M196" i="1"/>
  <c r="M195" i="1"/>
  <c r="M194" i="1"/>
  <c r="M193" i="1"/>
  <c r="I196" i="1"/>
  <c r="I195" i="1"/>
  <c r="I194" i="1"/>
  <c r="I193" i="1"/>
  <c r="F192" i="1"/>
  <c r="G192" i="1"/>
  <c r="H192" i="1"/>
  <c r="J192" i="1"/>
  <c r="K192" i="1"/>
  <c r="L192" i="1"/>
  <c r="L168" i="1" s="1"/>
  <c r="N192" i="1"/>
  <c r="O192" i="1"/>
  <c r="P192" i="1"/>
  <c r="R192" i="1"/>
  <c r="R168" i="1" s="1"/>
  <c r="S192" i="1"/>
  <c r="S168" i="1" s="1"/>
  <c r="T192" i="1"/>
  <c r="T168" i="1" s="1"/>
  <c r="V192" i="1"/>
  <c r="V168" i="1" s="1"/>
  <c r="W192" i="1"/>
  <c r="W168" i="1" s="1"/>
  <c r="X192" i="1"/>
  <c r="X168" i="1" s="1"/>
  <c r="U80" i="1"/>
  <c r="U79" i="1"/>
  <c r="U78" i="1"/>
  <c r="U77" i="1"/>
  <c r="U76" i="1"/>
  <c r="U75" i="1"/>
  <c r="U74" i="1"/>
  <c r="U73" i="1"/>
  <c r="U72" i="1"/>
  <c r="Q80" i="1"/>
  <c r="Q79" i="1"/>
  <c r="Q78" i="1"/>
  <c r="Q77" i="1"/>
  <c r="Q76" i="1"/>
  <c r="Q75" i="1"/>
  <c r="Q74" i="1"/>
  <c r="Q73" i="1"/>
  <c r="Q72" i="1"/>
  <c r="M80" i="1"/>
  <c r="M79" i="1"/>
  <c r="M78" i="1"/>
  <c r="M77" i="1"/>
  <c r="M76" i="1"/>
  <c r="M75" i="1"/>
  <c r="M74" i="1"/>
  <c r="M73" i="1"/>
  <c r="M72" i="1"/>
  <c r="I80" i="1"/>
  <c r="I79" i="1"/>
  <c r="I78" i="1"/>
  <c r="I77" i="1"/>
  <c r="I76" i="1"/>
  <c r="I75" i="1"/>
  <c r="I74" i="1"/>
  <c r="I73" i="1"/>
  <c r="I72" i="1"/>
  <c r="F71" i="1"/>
  <c r="G71" i="1"/>
  <c r="H71" i="1"/>
  <c r="J71" i="1"/>
  <c r="K71" i="1"/>
  <c r="L71" i="1"/>
  <c r="N71" i="1"/>
  <c r="O71" i="1"/>
  <c r="P71" i="1"/>
  <c r="R71" i="1"/>
  <c r="S71" i="1"/>
  <c r="T71" i="1"/>
  <c r="V71" i="1"/>
  <c r="W71" i="1"/>
  <c r="X71" i="1"/>
  <c r="F62" i="1"/>
  <c r="G62" i="1"/>
  <c r="H62" i="1"/>
  <c r="I63" i="1"/>
  <c r="I64" i="1"/>
  <c r="I65" i="1"/>
  <c r="I66" i="1"/>
  <c r="I67" i="1"/>
  <c r="I68" i="1"/>
  <c r="I69" i="1"/>
  <c r="I70" i="1"/>
  <c r="J62" i="1"/>
  <c r="K62" i="1"/>
  <c r="L62" i="1"/>
  <c r="M63" i="1"/>
  <c r="M64" i="1"/>
  <c r="M65" i="1"/>
  <c r="M66" i="1"/>
  <c r="M67" i="1"/>
  <c r="M68" i="1"/>
  <c r="M69" i="1"/>
  <c r="M70" i="1"/>
  <c r="N62" i="1"/>
  <c r="O62" i="1"/>
  <c r="P62" i="1"/>
  <c r="Q63" i="1"/>
  <c r="Q64" i="1"/>
  <c r="Q65" i="1"/>
  <c r="Q66" i="1"/>
  <c r="Q67" i="1"/>
  <c r="Q68" i="1"/>
  <c r="Q69" i="1"/>
  <c r="Q70" i="1"/>
  <c r="R62" i="1"/>
  <c r="S62" i="1"/>
  <c r="T62" i="1"/>
  <c r="U63" i="1"/>
  <c r="U64" i="1"/>
  <c r="U65" i="1"/>
  <c r="U66" i="1"/>
  <c r="U67" i="1"/>
  <c r="U68" i="1"/>
  <c r="U69" i="1"/>
  <c r="U70" i="1"/>
  <c r="V62" i="1"/>
  <c r="W62" i="1"/>
  <c r="X62" i="1"/>
  <c r="F41" i="1"/>
  <c r="F44" i="1"/>
  <c r="F55" i="1"/>
  <c r="G41" i="1"/>
  <c r="G44" i="1"/>
  <c r="G55" i="1"/>
  <c r="H41" i="1"/>
  <c r="H44" i="1"/>
  <c r="H55" i="1"/>
  <c r="I42" i="1"/>
  <c r="I43" i="1"/>
  <c r="I45" i="1"/>
  <c r="I47" i="1"/>
  <c r="I48" i="1"/>
  <c r="I54" i="1"/>
  <c r="I49" i="1" s="1"/>
  <c r="I57" i="1"/>
  <c r="I58" i="1"/>
  <c r="I60" i="1"/>
  <c r="J41" i="1"/>
  <c r="J44" i="1"/>
  <c r="J55" i="1"/>
  <c r="K41" i="1"/>
  <c r="K44" i="1"/>
  <c r="K55" i="1"/>
  <c r="L41" i="1"/>
  <c r="L44" i="1"/>
  <c r="L55" i="1"/>
  <c r="M42" i="1"/>
  <c r="M43" i="1"/>
  <c r="M45" i="1"/>
  <c r="M47" i="1"/>
  <c r="M48" i="1"/>
  <c r="M54" i="1"/>
  <c r="M49" i="1" s="1"/>
  <c r="M57" i="1"/>
  <c r="M58" i="1"/>
  <c r="M60" i="1"/>
  <c r="N41" i="1"/>
  <c r="N44" i="1"/>
  <c r="N55" i="1"/>
  <c r="O41" i="1"/>
  <c r="O44" i="1"/>
  <c r="O55" i="1"/>
  <c r="P41" i="1"/>
  <c r="P44" i="1"/>
  <c r="P55" i="1"/>
  <c r="Q42" i="1"/>
  <c r="Q43" i="1"/>
  <c r="Q45" i="1"/>
  <c r="Q46" i="1"/>
  <c r="Q47" i="1"/>
  <c r="Q48" i="1"/>
  <c r="Q54" i="1"/>
  <c r="Q49" i="1" s="1"/>
  <c r="Q56" i="1"/>
  <c r="Q57" i="1"/>
  <c r="Q58" i="1"/>
  <c r="Q60" i="1"/>
  <c r="R41" i="1"/>
  <c r="R44" i="1"/>
  <c r="R55" i="1"/>
  <c r="S41" i="1"/>
  <c r="S44" i="1"/>
  <c r="S55" i="1"/>
  <c r="T41" i="1"/>
  <c r="T44" i="1"/>
  <c r="T55" i="1"/>
  <c r="U42" i="1"/>
  <c r="U43" i="1"/>
  <c r="U45" i="1"/>
  <c r="U46" i="1"/>
  <c r="U47" i="1"/>
  <c r="U48" i="1"/>
  <c r="U54" i="1"/>
  <c r="U49" i="1" s="1"/>
  <c r="U56" i="1"/>
  <c r="U57" i="1"/>
  <c r="U58" i="1"/>
  <c r="U60" i="1"/>
  <c r="V41" i="1"/>
  <c r="V44" i="1"/>
  <c r="V55" i="1"/>
  <c r="W41" i="1"/>
  <c r="W44" i="1"/>
  <c r="W55" i="1"/>
  <c r="X41" i="1"/>
  <c r="X44" i="1"/>
  <c r="X55" i="1"/>
  <c r="F25" i="1"/>
  <c r="H25" i="1"/>
  <c r="I27" i="1"/>
  <c r="I28" i="1"/>
  <c r="I29" i="1"/>
  <c r="I30" i="1"/>
  <c r="I31" i="1"/>
  <c r="I32" i="1"/>
  <c r="I33" i="1"/>
  <c r="I35" i="1"/>
  <c r="I36" i="1"/>
  <c r="I37" i="1"/>
  <c r="I38" i="1"/>
  <c r="J25" i="1"/>
  <c r="K25" i="1"/>
  <c r="L25" i="1"/>
  <c r="M27" i="1"/>
  <c r="M28" i="1"/>
  <c r="M29" i="1"/>
  <c r="M30" i="1"/>
  <c r="M31" i="1"/>
  <c r="M32" i="1"/>
  <c r="M33" i="1"/>
  <c r="M35" i="1"/>
  <c r="M36" i="1"/>
  <c r="M37" i="1"/>
  <c r="M38" i="1"/>
  <c r="N25" i="1"/>
  <c r="O25" i="1"/>
  <c r="P25" i="1"/>
  <c r="Q27" i="1"/>
  <c r="Q28" i="1"/>
  <c r="Q29" i="1"/>
  <c r="Q30" i="1"/>
  <c r="Q31" i="1"/>
  <c r="Q32" i="1"/>
  <c r="Q33" i="1"/>
  <c r="Q35" i="1"/>
  <c r="Q36" i="1"/>
  <c r="Q37" i="1"/>
  <c r="Q38" i="1"/>
  <c r="R25" i="1"/>
  <c r="S25" i="1"/>
  <c r="T25" i="1"/>
  <c r="U27" i="1"/>
  <c r="U28" i="1"/>
  <c r="U29" i="1"/>
  <c r="U30" i="1"/>
  <c r="U31" i="1"/>
  <c r="U32" i="1"/>
  <c r="U33" i="1"/>
  <c r="U35" i="1"/>
  <c r="U36" i="1"/>
  <c r="U37" i="1"/>
  <c r="U38" i="1"/>
  <c r="V25" i="1"/>
  <c r="W25" i="1"/>
  <c r="X25" i="1"/>
  <c r="X11" i="1"/>
  <c r="F11" i="1"/>
  <c r="G11" i="1"/>
  <c r="H11" i="1"/>
  <c r="I12" i="1"/>
  <c r="I13" i="1"/>
  <c r="I14" i="1"/>
  <c r="I15" i="1"/>
  <c r="J11" i="1"/>
  <c r="K11" i="1"/>
  <c r="L11" i="1"/>
  <c r="M12" i="1"/>
  <c r="M13" i="1"/>
  <c r="M14" i="1"/>
  <c r="M15" i="1"/>
  <c r="N11" i="1"/>
  <c r="O11" i="1"/>
  <c r="P11" i="1"/>
  <c r="Q12" i="1"/>
  <c r="Q13" i="1"/>
  <c r="Q14" i="1"/>
  <c r="Q15" i="1"/>
  <c r="R11" i="1"/>
  <c r="S11" i="1"/>
  <c r="T11" i="1"/>
  <c r="U12" i="1"/>
  <c r="U13" i="1"/>
  <c r="U14" i="1"/>
  <c r="U15" i="1"/>
  <c r="V11" i="1"/>
  <c r="W11" i="1"/>
  <c r="O191" i="1"/>
  <c r="N191" i="1"/>
  <c r="K191" i="1"/>
  <c r="K169" i="1" s="1"/>
  <c r="J191" i="1"/>
  <c r="G191" i="1"/>
  <c r="F191" i="1"/>
  <c r="F169" i="1" s="1"/>
  <c r="U150" i="1"/>
  <c r="Q150" i="1"/>
  <c r="M150" i="1"/>
  <c r="I150" i="1"/>
  <c r="U148" i="1"/>
  <c r="Q148" i="1"/>
  <c r="M148" i="1"/>
  <c r="I148" i="1"/>
  <c r="U142" i="1"/>
  <c r="Q142" i="1"/>
  <c r="M142" i="1"/>
  <c r="I142" i="1"/>
  <c r="U135" i="1"/>
  <c r="U136" i="1"/>
  <c r="Q136" i="1"/>
  <c r="M136" i="1"/>
  <c r="I136" i="1"/>
  <c r="Q135" i="1"/>
  <c r="M135" i="1"/>
  <c r="I135" i="1"/>
  <c r="I120" i="1"/>
  <c r="I121" i="1"/>
  <c r="I122" i="1"/>
  <c r="I123" i="1"/>
  <c r="M120" i="1"/>
  <c r="M121" i="1"/>
  <c r="M122" i="1"/>
  <c r="M123" i="1"/>
  <c r="Q120" i="1"/>
  <c r="Q121" i="1"/>
  <c r="Q122" i="1"/>
  <c r="Q123" i="1"/>
  <c r="U120" i="1"/>
  <c r="U121" i="1"/>
  <c r="U122" i="1"/>
  <c r="U123" i="1"/>
  <c r="Q213" i="1"/>
  <c r="Q166" i="1"/>
  <c r="M166" i="1"/>
  <c r="I166" i="1"/>
  <c r="U165" i="1"/>
  <c r="Q165" i="1"/>
  <c r="M165" i="1"/>
  <c r="I165" i="1"/>
  <c r="I164" i="1"/>
  <c r="M164" i="1"/>
  <c r="Q164" i="1"/>
  <c r="U164" i="1"/>
  <c r="I173" i="1"/>
  <c r="I174" i="1"/>
  <c r="I175" i="1"/>
  <c r="M177" i="1"/>
  <c r="M176" i="1"/>
  <c r="M175" i="1"/>
  <c r="M174" i="1"/>
  <c r="M173" i="1"/>
  <c r="U176" i="1"/>
  <c r="U175" i="1"/>
  <c r="U174" i="1"/>
  <c r="U173" i="1"/>
  <c r="U172" i="1"/>
  <c r="Q173" i="1"/>
  <c r="Q174" i="1"/>
  <c r="Q175" i="1"/>
  <c r="Q176" i="1"/>
  <c r="Q172" i="1"/>
  <c r="U180" i="1"/>
  <c r="U181" i="1"/>
  <c r="U182" i="1"/>
  <c r="Q180" i="1"/>
  <c r="Q181" i="1"/>
  <c r="Q182" i="1"/>
  <c r="M179" i="1"/>
  <c r="M180" i="1"/>
  <c r="M181" i="1"/>
  <c r="M182" i="1"/>
  <c r="M184" i="1"/>
  <c r="I180" i="1"/>
  <c r="I181" i="1"/>
  <c r="I182" i="1"/>
  <c r="I183" i="1"/>
  <c r="U177" i="1"/>
  <c r="U178" i="1"/>
  <c r="U179" i="1"/>
  <c r="Q177" i="1"/>
  <c r="Q178" i="1"/>
  <c r="Q179" i="1"/>
  <c r="M178" i="1"/>
  <c r="I177" i="1"/>
  <c r="I178" i="1"/>
  <c r="I179" i="1"/>
  <c r="I176" i="1"/>
  <c r="I172" i="1"/>
  <c r="M172" i="1"/>
  <c r="M146" i="1"/>
  <c r="Q146" i="1"/>
  <c r="U146" i="1"/>
  <c r="M147" i="1"/>
  <c r="Q147" i="1"/>
  <c r="U147" i="1"/>
  <c r="M149" i="1"/>
  <c r="Q149" i="1"/>
  <c r="U149" i="1"/>
  <c r="I146" i="1"/>
  <c r="I147" i="1"/>
  <c r="I149" i="1"/>
  <c r="U145" i="1"/>
  <c r="U144" i="1"/>
  <c r="U143" i="1"/>
  <c r="U141" i="1"/>
  <c r="Q145" i="1"/>
  <c r="Q144" i="1"/>
  <c r="Q143" i="1"/>
  <c r="Q141" i="1"/>
  <c r="M145" i="1"/>
  <c r="M144" i="1"/>
  <c r="M143" i="1"/>
  <c r="M141" i="1"/>
  <c r="I145" i="1"/>
  <c r="I144" i="1"/>
  <c r="I143" i="1"/>
  <c r="I141" i="1"/>
  <c r="U139" i="1"/>
  <c r="U138" i="1"/>
  <c r="U137" i="1"/>
  <c r="U134" i="1"/>
  <c r="U133" i="1"/>
  <c r="U132" i="1"/>
  <c r="U131" i="1"/>
  <c r="U130" i="1"/>
  <c r="U129" i="1"/>
  <c r="U128" i="1"/>
  <c r="U127" i="1"/>
  <c r="U126" i="1"/>
  <c r="U125" i="1"/>
  <c r="Q139" i="1"/>
  <c r="Q138" i="1"/>
  <c r="Q137" i="1"/>
  <c r="Q134" i="1"/>
  <c r="Q133" i="1"/>
  <c r="Q132" i="1"/>
  <c r="Q131" i="1"/>
  <c r="Q130" i="1"/>
  <c r="Q129" i="1"/>
  <c r="Q128" i="1"/>
  <c r="Q127" i="1"/>
  <c r="Q126" i="1"/>
  <c r="Q125" i="1"/>
  <c r="M139" i="1"/>
  <c r="M138" i="1"/>
  <c r="M137" i="1"/>
  <c r="M134" i="1"/>
  <c r="M133" i="1"/>
  <c r="M132" i="1"/>
  <c r="M131" i="1"/>
  <c r="M130" i="1"/>
  <c r="M129" i="1"/>
  <c r="M128" i="1"/>
  <c r="M127" i="1"/>
  <c r="M126" i="1"/>
  <c r="M125" i="1"/>
  <c r="I139" i="1"/>
  <c r="I138" i="1"/>
  <c r="I137" i="1"/>
  <c r="I134" i="1"/>
  <c r="I133" i="1"/>
  <c r="I132" i="1"/>
  <c r="I131" i="1"/>
  <c r="I130" i="1"/>
  <c r="I129" i="1"/>
  <c r="I128" i="1"/>
  <c r="I127" i="1"/>
  <c r="I126" i="1"/>
  <c r="I125" i="1"/>
  <c r="U118" i="1"/>
  <c r="U117" i="1"/>
  <c r="Q118" i="1"/>
  <c r="Q117" i="1"/>
  <c r="M118" i="1"/>
  <c r="M117" i="1"/>
  <c r="I118" i="1"/>
  <c r="I117" i="1"/>
  <c r="I114" i="1"/>
  <c r="M114" i="1"/>
  <c r="Q114" i="1"/>
  <c r="U114" i="1"/>
  <c r="I115" i="1"/>
  <c r="M115" i="1"/>
  <c r="Q115" i="1"/>
  <c r="U115" i="1"/>
  <c r="U113" i="1"/>
  <c r="Q113" i="1"/>
  <c r="M113" i="1"/>
  <c r="I113" i="1"/>
  <c r="I100" i="1"/>
  <c r="M100" i="1"/>
  <c r="Q100" i="1"/>
  <c r="U100" i="1"/>
  <c r="I101" i="1"/>
  <c r="M101" i="1"/>
  <c r="Q101" i="1"/>
  <c r="U101" i="1"/>
  <c r="I102" i="1"/>
  <c r="M102" i="1"/>
  <c r="Q102" i="1"/>
  <c r="U102" i="1"/>
  <c r="I103" i="1"/>
  <c r="M103" i="1"/>
  <c r="Q103" i="1"/>
  <c r="U103" i="1"/>
  <c r="I104" i="1"/>
  <c r="M104" i="1"/>
  <c r="Q104" i="1"/>
  <c r="U104" i="1"/>
  <c r="I105" i="1"/>
  <c r="M105" i="1"/>
  <c r="Q105" i="1"/>
  <c r="U105" i="1"/>
  <c r="I106" i="1"/>
  <c r="M106" i="1"/>
  <c r="Q106" i="1"/>
  <c r="U106" i="1"/>
  <c r="I107" i="1"/>
  <c r="M107" i="1"/>
  <c r="Q107" i="1"/>
  <c r="U107" i="1"/>
  <c r="I108" i="1"/>
  <c r="M108" i="1"/>
  <c r="Q108" i="1"/>
  <c r="U108" i="1"/>
  <c r="I109" i="1"/>
  <c r="M109" i="1"/>
  <c r="Q109" i="1"/>
  <c r="U109" i="1"/>
  <c r="I110" i="1"/>
  <c r="M110" i="1"/>
  <c r="Q110" i="1"/>
  <c r="U110" i="1"/>
  <c r="E111" i="1"/>
  <c r="I111" i="1"/>
  <c r="M111" i="1"/>
  <c r="Q111" i="1"/>
  <c r="U111" i="1"/>
  <c r="U99" i="1"/>
  <c r="Q99" i="1"/>
  <c r="M99" i="1"/>
  <c r="I99" i="1"/>
  <c r="F85" i="1"/>
  <c r="G85" i="1"/>
  <c r="H85" i="1"/>
  <c r="J85" i="1"/>
  <c r="K85" i="1"/>
  <c r="L85" i="1"/>
  <c r="N85" i="1"/>
  <c r="O85" i="1"/>
  <c r="P85" i="1"/>
  <c r="R85" i="1"/>
  <c r="S85" i="1"/>
  <c r="T85" i="1"/>
  <c r="V85" i="1"/>
  <c r="W85" i="1"/>
  <c r="X85" i="1"/>
  <c r="U94" i="1"/>
  <c r="U93" i="1" s="1"/>
  <c r="Q94" i="1"/>
  <c r="Q93" i="1" s="1"/>
  <c r="M94" i="1"/>
  <c r="M93" i="1" s="1"/>
  <c r="I94" i="1"/>
  <c r="I93" i="1" s="1"/>
  <c r="F93" i="1"/>
  <c r="G93" i="1"/>
  <c r="H93" i="1"/>
  <c r="J93" i="1"/>
  <c r="K93" i="1"/>
  <c r="L93" i="1"/>
  <c r="N93" i="1"/>
  <c r="O93" i="1"/>
  <c r="P93" i="1"/>
  <c r="R93" i="1"/>
  <c r="S93" i="1"/>
  <c r="T93" i="1"/>
  <c r="V93" i="1"/>
  <c r="W93" i="1"/>
  <c r="X93" i="1"/>
  <c r="U92" i="1"/>
  <c r="U91" i="1"/>
  <c r="U90" i="1"/>
  <c r="U89" i="1"/>
  <c r="U88" i="1"/>
  <c r="U87" i="1"/>
  <c r="U86" i="1"/>
  <c r="Q92" i="1"/>
  <c r="Q91" i="1"/>
  <c r="Q90" i="1"/>
  <c r="Q89" i="1"/>
  <c r="Q88" i="1"/>
  <c r="Q87" i="1"/>
  <c r="Q86" i="1"/>
  <c r="M92" i="1"/>
  <c r="M91" i="1"/>
  <c r="M90" i="1"/>
  <c r="M89" i="1"/>
  <c r="M88" i="1"/>
  <c r="M87" i="1"/>
  <c r="M86" i="1"/>
  <c r="I92" i="1"/>
  <c r="I91" i="1"/>
  <c r="I90" i="1"/>
  <c r="I89" i="1"/>
  <c r="I88" i="1"/>
  <c r="I87" i="1"/>
  <c r="I86" i="1"/>
  <c r="X81" i="1"/>
  <c r="F81" i="1"/>
  <c r="G81" i="1"/>
  <c r="H81" i="1"/>
  <c r="J81" i="1"/>
  <c r="K81" i="1"/>
  <c r="L81" i="1"/>
  <c r="N81" i="1"/>
  <c r="O81" i="1"/>
  <c r="P81" i="1"/>
  <c r="R81" i="1"/>
  <c r="S81" i="1"/>
  <c r="T81" i="1"/>
  <c r="V81" i="1"/>
  <c r="W81" i="1"/>
  <c r="U83" i="1"/>
  <c r="U82" i="1"/>
  <c r="Q83" i="1"/>
  <c r="Q82" i="1"/>
  <c r="M83" i="1"/>
  <c r="M82" i="1"/>
  <c r="I83" i="1"/>
  <c r="I82" i="1"/>
  <c r="F21" i="1"/>
  <c r="G21" i="1"/>
  <c r="H21" i="1"/>
  <c r="J21" i="1"/>
  <c r="K21" i="1"/>
  <c r="L21" i="1"/>
  <c r="N21" i="1"/>
  <c r="O21" i="1"/>
  <c r="P21" i="1"/>
  <c r="R21" i="1"/>
  <c r="S21" i="1"/>
  <c r="T21" i="1"/>
  <c r="V21" i="1"/>
  <c r="W21" i="1"/>
  <c r="X21" i="1"/>
  <c r="I23" i="1"/>
  <c r="M23" i="1"/>
  <c r="Q23" i="1"/>
  <c r="U23" i="1"/>
  <c r="I24" i="1"/>
  <c r="M24" i="1"/>
  <c r="Q24" i="1"/>
  <c r="U24" i="1"/>
  <c r="U22" i="1"/>
  <c r="Q22" i="1"/>
  <c r="M22" i="1"/>
  <c r="I22" i="1"/>
  <c r="F16" i="1"/>
  <c r="G16" i="1"/>
  <c r="H16" i="1"/>
  <c r="J16" i="1"/>
  <c r="L16" i="1"/>
  <c r="N16" i="1"/>
  <c r="O16" i="1"/>
  <c r="P16" i="1"/>
  <c r="R16" i="1"/>
  <c r="S16" i="1"/>
  <c r="T16" i="1"/>
  <c r="V16" i="1"/>
  <c r="W16" i="1"/>
  <c r="X16" i="1"/>
  <c r="I20" i="1"/>
  <c r="M20" i="1"/>
  <c r="Q20" i="1"/>
  <c r="U20" i="1"/>
  <c r="I18" i="1"/>
  <c r="M18" i="1"/>
  <c r="Q18" i="1"/>
  <c r="U18" i="1"/>
  <c r="U17" i="1"/>
  <c r="Q17" i="1"/>
  <c r="M17" i="1"/>
  <c r="I17" i="1"/>
  <c r="F7" i="1"/>
  <c r="G7" i="1"/>
  <c r="H7" i="1"/>
  <c r="J7" i="1"/>
  <c r="L7" i="1"/>
  <c r="N7" i="1"/>
  <c r="O7" i="1"/>
  <c r="P7" i="1"/>
  <c r="R7" i="1"/>
  <c r="S7" i="1"/>
  <c r="T7" i="1"/>
  <c r="V7" i="1"/>
  <c r="W7" i="1"/>
  <c r="X7" i="1"/>
  <c r="G198" i="1" l="1"/>
  <c r="I16" i="1"/>
  <c r="F198" i="1"/>
  <c r="I191" i="1"/>
  <c r="I169" i="1" s="1"/>
  <c r="R282" i="1"/>
  <c r="P261" i="1"/>
  <c r="P260" i="1" s="1"/>
  <c r="Q112" i="1"/>
  <c r="U163" i="1"/>
  <c r="G169" i="1"/>
  <c r="G168" i="1" s="1"/>
  <c r="O169" i="1"/>
  <c r="O168" i="1" s="1"/>
  <c r="H168" i="1"/>
  <c r="J169" i="1"/>
  <c r="J168" i="1" s="1"/>
  <c r="E183" i="1"/>
  <c r="S198" i="1"/>
  <c r="J198" i="1"/>
  <c r="G6" i="1"/>
  <c r="R198" i="1"/>
  <c r="H198" i="1"/>
  <c r="E261" i="1"/>
  <c r="E260" i="1" s="1"/>
  <c r="G261" i="1"/>
  <c r="G260" i="1" s="1"/>
  <c r="X261" i="1"/>
  <c r="X260" i="1" s="1"/>
  <c r="R261" i="1"/>
  <c r="R260" i="1" s="1"/>
  <c r="L261" i="1"/>
  <c r="L260" i="1" s="1"/>
  <c r="E282" i="1"/>
  <c r="S282" i="1"/>
  <c r="M282" i="1"/>
  <c r="G282" i="1"/>
  <c r="K168" i="1"/>
  <c r="F168" i="1"/>
  <c r="E26" i="1"/>
  <c r="E25" i="1" s="1"/>
  <c r="N169" i="1"/>
  <c r="N168" i="1" s="1"/>
  <c r="M183" i="1"/>
  <c r="P169" i="1"/>
  <c r="P168" i="1" s="1"/>
  <c r="U26" i="1"/>
  <c r="U25" i="1" s="1"/>
  <c r="I26" i="1"/>
  <c r="I25" i="1" s="1"/>
  <c r="W228" i="1"/>
  <c r="W227" i="1" s="1"/>
  <c r="V228" i="1"/>
  <c r="V227" i="1" s="1"/>
  <c r="I119" i="1"/>
  <c r="I124" i="1"/>
  <c r="U119" i="1"/>
  <c r="M98" i="1"/>
  <c r="Q98" i="1"/>
  <c r="V198" i="1"/>
  <c r="K198" i="1"/>
  <c r="O198" i="1"/>
  <c r="N198" i="1"/>
  <c r="W198" i="1"/>
  <c r="L198" i="1"/>
  <c r="U169" i="1"/>
  <c r="Q169" i="1"/>
  <c r="U124" i="1"/>
  <c r="U112" i="1"/>
  <c r="Q163" i="1"/>
  <c r="Q119" i="1"/>
  <c r="M124" i="1"/>
  <c r="U98" i="1"/>
  <c r="Q124" i="1"/>
  <c r="M119" i="1"/>
  <c r="I112" i="1"/>
  <c r="I98" i="1"/>
  <c r="M112" i="1"/>
  <c r="M163" i="1"/>
  <c r="L40" i="1"/>
  <c r="X40" i="1"/>
  <c r="V40" i="1"/>
  <c r="J40" i="1"/>
  <c r="N40" i="1"/>
  <c r="T40" i="1"/>
  <c r="R40" i="1"/>
  <c r="H40" i="1"/>
  <c r="F40" i="1"/>
  <c r="W40" i="1"/>
  <c r="K40" i="1"/>
  <c r="O40" i="1"/>
  <c r="P40" i="1"/>
  <c r="S40" i="1"/>
  <c r="G40" i="1"/>
  <c r="Q26" i="1"/>
  <c r="Q25" i="1" s="1"/>
  <c r="M26" i="1"/>
  <c r="M25" i="1" s="1"/>
  <c r="N84" i="1"/>
  <c r="H84" i="1"/>
  <c r="K228" i="1"/>
  <c r="K227" i="1" s="1"/>
  <c r="T84" i="1"/>
  <c r="E81" i="1"/>
  <c r="J228" i="1"/>
  <c r="P228" i="1"/>
  <c r="P227" i="1" s="1"/>
  <c r="E119" i="1"/>
  <c r="K97" i="1"/>
  <c r="U282" i="1"/>
  <c r="I282" i="1"/>
  <c r="Q44" i="1"/>
  <c r="L228" i="1"/>
  <c r="L227" i="1" s="1"/>
  <c r="E163" i="1"/>
  <c r="Q7" i="1"/>
  <c r="R84" i="1"/>
  <c r="U192" i="1"/>
  <c r="O282" i="1"/>
  <c r="F261" i="1"/>
  <c r="F260" i="1" s="1"/>
  <c r="W261" i="1"/>
  <c r="W260" i="1" s="1"/>
  <c r="Q261" i="1"/>
  <c r="Q260" i="1" s="1"/>
  <c r="K261" i="1"/>
  <c r="K260" i="1" s="1"/>
  <c r="M21" i="1"/>
  <c r="X282" i="1"/>
  <c r="L282" i="1"/>
  <c r="F282" i="1"/>
  <c r="W282" i="1"/>
  <c r="Q282" i="1"/>
  <c r="K282" i="1"/>
  <c r="S261" i="1"/>
  <c r="S260" i="1" s="1"/>
  <c r="M261" i="1"/>
  <c r="M260" i="1" s="1"/>
  <c r="V261" i="1"/>
  <c r="V260" i="1" s="1"/>
  <c r="J261" i="1"/>
  <c r="J260" i="1" s="1"/>
  <c r="R247" i="1"/>
  <c r="Q248" i="1"/>
  <c r="X228" i="1"/>
  <c r="X227" i="1" s="1"/>
  <c r="U228" i="1"/>
  <c r="U227" i="1" s="1"/>
  <c r="O228" i="1"/>
  <c r="O227" i="1" s="1"/>
  <c r="I192" i="1"/>
  <c r="Q192" i="1"/>
  <c r="V97" i="1"/>
  <c r="N97" i="1"/>
  <c r="V84" i="1"/>
  <c r="U81" i="1"/>
  <c r="M81" i="1"/>
  <c r="U7" i="1"/>
  <c r="S6" i="1"/>
  <c r="Q11" i="1"/>
  <c r="E21" i="1"/>
  <c r="E41" i="1"/>
  <c r="E116" i="1"/>
  <c r="F228" i="1"/>
  <c r="F227" i="1" s="1"/>
  <c r="J84" i="1"/>
  <c r="Q41" i="1"/>
  <c r="E44" i="1"/>
  <c r="E154" i="1"/>
  <c r="I11" i="1"/>
  <c r="T61" i="1"/>
  <c r="U71" i="1"/>
  <c r="S97" i="1"/>
  <c r="T228" i="1"/>
  <c r="T227" i="1" s="1"/>
  <c r="N228" i="1"/>
  <c r="N227" i="1" s="1"/>
  <c r="H228" i="1"/>
  <c r="H227" i="1" s="1"/>
  <c r="U261" i="1"/>
  <c r="U260" i="1" s="1"/>
  <c r="O261" i="1"/>
  <c r="O260" i="1" s="1"/>
  <c r="I261" i="1"/>
  <c r="I260" i="1" s="1"/>
  <c r="V282" i="1"/>
  <c r="P282" i="1"/>
  <c r="J282" i="1"/>
  <c r="L61" i="1"/>
  <c r="U85" i="1"/>
  <c r="U84" i="1" s="1"/>
  <c r="P61" i="1"/>
  <c r="T201" i="1"/>
  <c r="T198" i="1" s="1"/>
  <c r="O84" i="1"/>
  <c r="G84" i="1"/>
  <c r="E191" i="1"/>
  <c r="M41" i="1"/>
  <c r="M192" i="1"/>
  <c r="S228" i="1"/>
  <c r="S227" i="1" s="1"/>
  <c r="M228" i="1"/>
  <c r="M227" i="1" s="1"/>
  <c r="G228" i="1"/>
  <c r="G227" i="1" s="1"/>
  <c r="T261" i="1"/>
  <c r="T260" i="1" s="1"/>
  <c r="N261" i="1"/>
  <c r="N260" i="1" s="1"/>
  <c r="H261" i="1"/>
  <c r="H260" i="1" s="1"/>
  <c r="S84" i="1"/>
  <c r="E221" i="1"/>
  <c r="U16" i="1"/>
  <c r="M44" i="1"/>
  <c r="Q21" i="1"/>
  <c r="I81" i="1"/>
  <c r="T282" i="1"/>
  <c r="N282" i="1"/>
  <c r="H282" i="1"/>
  <c r="E16" i="1"/>
  <c r="E124" i="1"/>
  <c r="I7" i="1"/>
  <c r="F97" i="1"/>
  <c r="U62" i="1"/>
  <c r="I201" i="1"/>
  <c r="I198" i="1" s="1"/>
  <c r="E55" i="1"/>
  <c r="E71" i="1"/>
  <c r="R6" i="1"/>
  <c r="Q16" i="1"/>
  <c r="V6" i="1"/>
  <c r="F6" i="1"/>
  <c r="I21" i="1"/>
  <c r="J6" i="1"/>
  <c r="P84" i="1"/>
  <c r="M140" i="1"/>
  <c r="M11" i="1"/>
  <c r="T97" i="1"/>
  <c r="L97" i="1"/>
  <c r="W6" i="1"/>
  <c r="Q81" i="1"/>
  <c r="F84" i="1"/>
  <c r="U116" i="1"/>
  <c r="I140" i="1"/>
  <c r="U140" i="1"/>
  <c r="U41" i="1"/>
  <c r="Q55" i="1"/>
  <c r="I55" i="1"/>
  <c r="X61" i="1"/>
  <c r="U201" i="1"/>
  <c r="U198" i="1" s="1"/>
  <c r="R97" i="1"/>
  <c r="J97" i="1"/>
  <c r="O97" i="1"/>
  <c r="P6" i="1"/>
  <c r="I41" i="1"/>
  <c r="M201" i="1"/>
  <c r="M198" i="1" s="1"/>
  <c r="X97" i="1"/>
  <c r="P97" i="1"/>
  <c r="H97" i="1"/>
  <c r="E7" i="1"/>
  <c r="E62" i="1"/>
  <c r="E192" i="1"/>
  <c r="E217" i="1"/>
  <c r="M7" i="1"/>
  <c r="T6" i="1"/>
  <c r="L6" i="1"/>
  <c r="M16" i="1"/>
  <c r="U21" i="1"/>
  <c r="I85" i="1"/>
  <c r="I84" i="1" s="1"/>
  <c r="K84" i="1"/>
  <c r="M116" i="1"/>
  <c r="Q140" i="1"/>
  <c r="I163" i="1"/>
  <c r="U11" i="1"/>
  <c r="U55" i="1"/>
  <c r="Q62" i="1"/>
  <c r="H61" i="1"/>
  <c r="W97" i="1"/>
  <c r="G97" i="1"/>
  <c r="E98" i="1"/>
  <c r="E151" i="1"/>
  <c r="K6" i="1"/>
  <c r="O6" i="1"/>
  <c r="M85" i="1"/>
  <c r="M84" i="1" s="1"/>
  <c r="Q85" i="1"/>
  <c r="Q84" i="1" s="1"/>
  <c r="X84" i="1"/>
  <c r="I116" i="1"/>
  <c r="Q116" i="1"/>
  <c r="U44" i="1"/>
  <c r="M55" i="1"/>
  <c r="I44" i="1"/>
  <c r="V61" i="1"/>
  <c r="K61" i="1"/>
  <c r="I62" i="1"/>
  <c r="F61" i="1"/>
  <c r="Q202" i="1"/>
  <c r="Q201" i="1" s="1"/>
  <c r="Q198" i="1" s="1"/>
  <c r="E140" i="1"/>
  <c r="E201" i="1"/>
  <c r="W61" i="1"/>
  <c r="R61" i="1"/>
  <c r="G61" i="1"/>
  <c r="X6" i="1"/>
  <c r="N6" i="1"/>
  <c r="H6" i="1"/>
  <c r="W84" i="1"/>
  <c r="L84" i="1"/>
  <c r="O61" i="1"/>
  <c r="M62" i="1"/>
  <c r="J61" i="1"/>
  <c r="E11" i="1"/>
  <c r="E85" i="1"/>
  <c r="E84" i="1" s="1"/>
  <c r="E112" i="1"/>
  <c r="M191" i="1"/>
  <c r="S61" i="1"/>
  <c r="N61" i="1"/>
  <c r="I71" i="1"/>
  <c r="M71" i="1"/>
  <c r="Q71" i="1"/>
  <c r="X201" i="1"/>
  <c r="X198" i="1" s="1"/>
  <c r="P201" i="1"/>
  <c r="P198" i="1" s="1"/>
  <c r="J227" i="1" l="1"/>
  <c r="I227" i="1" s="1"/>
  <c r="I228" i="1"/>
  <c r="E198" i="1"/>
  <c r="M169" i="1"/>
  <c r="M168" i="1" s="1"/>
  <c r="L5" i="1"/>
  <c r="J96" i="1"/>
  <c r="Q168" i="1"/>
  <c r="X5" i="1"/>
  <c r="N5" i="1"/>
  <c r="M40" i="1"/>
  <c r="P96" i="1"/>
  <c r="X96" i="1"/>
  <c r="T96" i="1"/>
  <c r="W96" i="1"/>
  <c r="H96" i="1"/>
  <c r="L96" i="1"/>
  <c r="I168" i="1"/>
  <c r="U168" i="1"/>
  <c r="R96" i="1"/>
  <c r="K96" i="1"/>
  <c r="G96" i="1"/>
  <c r="O96" i="1"/>
  <c r="F96" i="1"/>
  <c r="N96" i="1"/>
  <c r="V96" i="1"/>
  <c r="S96" i="1"/>
  <c r="J5" i="1"/>
  <c r="V5" i="1"/>
  <c r="F5" i="1"/>
  <c r="T5" i="1"/>
  <c r="W5" i="1"/>
  <c r="S5" i="1"/>
  <c r="O5" i="1"/>
  <c r="H5" i="1"/>
  <c r="P5" i="1"/>
  <c r="G5" i="1"/>
  <c r="K5" i="1"/>
  <c r="R5" i="1"/>
  <c r="Q40" i="1"/>
  <c r="I40" i="1"/>
  <c r="U40" i="1"/>
  <c r="U61" i="1"/>
  <c r="E169" i="1"/>
  <c r="E168" i="1" s="1"/>
  <c r="Q6" i="1"/>
  <c r="Q247" i="1"/>
  <c r="Q245" i="1" s="1"/>
  <c r="Q228" i="1" s="1"/>
  <c r="Q227" i="1" s="1"/>
  <c r="R245" i="1"/>
  <c r="R228" i="1" s="1"/>
  <c r="R227" i="1" s="1"/>
  <c r="E40" i="1"/>
  <c r="M6" i="1"/>
  <c r="I6" i="1"/>
  <c r="U97" i="1"/>
  <c r="E61" i="1"/>
  <c r="E228" i="1"/>
  <c r="E227" i="1" s="1"/>
  <c r="E6" i="1"/>
  <c r="E97" i="1"/>
  <c r="M61" i="1"/>
  <c r="M97" i="1"/>
  <c r="U6" i="1"/>
  <c r="I97" i="1"/>
  <c r="I61" i="1"/>
  <c r="Q61" i="1"/>
  <c r="Q97" i="1"/>
  <c r="U96" i="1" l="1"/>
  <c r="I96" i="1"/>
  <c r="Q5" i="1"/>
  <c r="M5" i="1"/>
  <c r="U5" i="1"/>
  <c r="G305" i="1"/>
  <c r="Q96" i="1"/>
  <c r="M96" i="1"/>
  <c r="I5" i="1"/>
  <c r="J305" i="1"/>
  <c r="T305" i="1"/>
  <c r="V305" i="1"/>
  <c r="S305" i="1"/>
  <c r="W305" i="1"/>
  <c r="X305" i="1"/>
  <c r="L305" i="1"/>
  <c r="R305" i="1"/>
  <c r="N305" i="1"/>
  <c r="P305" i="1"/>
  <c r="O305" i="1"/>
  <c r="H305" i="1"/>
  <c r="E5" i="1"/>
  <c r="F305" i="1"/>
  <c r="K305" i="1"/>
  <c r="E96" i="1"/>
  <c r="H313" i="1" l="1"/>
  <c r="G313" i="1"/>
  <c r="F313" i="1"/>
  <c r="G307" i="1"/>
  <c r="H307" i="1"/>
  <c r="U305" i="1"/>
  <c r="V308" i="1" s="1"/>
  <c r="I305" i="1"/>
  <c r="Q305" i="1"/>
  <c r="R308" i="1" s="1"/>
  <c r="F307" i="1"/>
  <c r="E305" i="1"/>
  <c r="M305" i="1"/>
  <c r="N308" i="1" s="1"/>
  <c r="E312" i="1" l="1"/>
  <c r="E313" i="1"/>
  <c r="E307" i="1"/>
  <c r="E308" i="1" s="1"/>
  <c r="J308" i="1"/>
  <c r="F308" i="1" l="1"/>
</calcChain>
</file>

<file path=xl/sharedStrings.xml><?xml version="1.0" encoding="utf-8"?>
<sst xmlns="http://schemas.openxmlformats.org/spreadsheetml/2006/main" count="586" uniqueCount="411">
  <si>
    <t>- обеспечение условий и инфраструктуры для круглогодичных занятий физической культурой и спортом.  Устройство стадионов на территориях общеобразовательных школ</t>
  </si>
  <si>
    <t>Управление по культуре, спорту и делам молодежи администрации города Твери
Управление образования администрации города Твери</t>
  </si>
  <si>
    <r>
      <t>Направление 3</t>
    </r>
    <r>
      <rPr>
        <sz val="10"/>
        <color indexed="8"/>
        <rFont val="Times New Roman"/>
        <family val="1"/>
        <charset val="204"/>
      </rPr>
      <t xml:space="preserve">. Развитие </t>
    </r>
    <r>
      <rPr>
        <sz val="10"/>
        <color indexed="8"/>
        <rFont val="Times New Roman"/>
        <family val="1"/>
        <charset val="204"/>
      </rPr>
      <t>современных передовых стандартов качества жизни и активного долголетия. Расширение социальных возможностей социально-уязвимых групп населения.</t>
    </r>
  </si>
  <si>
    <r>
      <t>Направление 4.</t>
    </r>
    <r>
      <rPr>
        <sz val="10"/>
        <color indexed="8"/>
        <rFont val="Times New Roman"/>
        <family val="1"/>
        <charset val="204"/>
      </rPr>
      <t xml:space="preserve"> </t>
    </r>
    <r>
      <rPr>
        <b/>
        <sz val="10"/>
        <color indexed="8"/>
        <rFont val="Times New Roman"/>
        <family val="1"/>
        <charset val="204"/>
      </rPr>
      <t xml:space="preserve">Обеспечение качественно нового уровня развития инфраструктуры культуры, поддержка творческих инициатив, культурных проектов </t>
    </r>
  </si>
  <si>
    <t>Задача 3. Создание новых мест в дошкольных образовательных учреждениях для детей.
Общая потребность в дошкольных образовательных учреждениях с учетом динамики рождаемости и миграционных процессов, происходящих в настоящее время на территории города Твери, составляет 28 учреждений. Создание новых мест в дошкольных образовательных учреждениях планируется осуществить по трем направлениям:</t>
  </si>
  <si>
    <r>
      <t>Направление</t>
    </r>
    <r>
      <rPr>
        <sz val="10"/>
        <color indexed="8"/>
        <rFont val="Times New Roman"/>
        <family val="1"/>
        <charset val="204"/>
      </rPr>
      <t xml:space="preserve"> </t>
    </r>
    <r>
      <rPr>
        <b/>
        <sz val="10"/>
        <color indexed="8"/>
        <rFont val="Times New Roman"/>
        <family val="1"/>
        <charset val="204"/>
      </rPr>
      <t>2</t>
    </r>
    <r>
      <rPr>
        <sz val="10"/>
        <color indexed="8"/>
        <rFont val="Times New Roman"/>
        <family val="1"/>
        <charset val="204"/>
      </rPr>
      <t>.</t>
    </r>
    <r>
      <rPr>
        <sz val="10"/>
        <color indexed="8"/>
        <rFont val="Times New Roman"/>
        <family val="1"/>
        <charset val="204"/>
      </rPr>
      <t xml:space="preserve">Создание условий, обеспечивающих гражданам города Твери возможность систематически заниматься физической культурой и спортом. </t>
    </r>
  </si>
  <si>
    <t>ИТОГО С 2020 ПО 2035</t>
  </si>
  <si>
    <t>ПРОВЕРКА</t>
  </si>
  <si>
    <t>Задача 3. обеспечение защиты целостности информации осуществляется путем постоянного выполнения режима резервирования и готовности средств восстановления информационных ресурсов по резервным копиям.</t>
  </si>
  <si>
    <t>Задача  4. создание специализированного Совета по информатизации с участием представителей ИКТ-сообщества и вузов;</t>
  </si>
  <si>
    <t>Задача 5. формирование и реализация единой концепции открытого «информационного города»;</t>
  </si>
  <si>
    <t>Задача 6  создание комфортных условий для пользования городскими информационными ресурсами в повседневной жизни.</t>
  </si>
  <si>
    <t>Стратегическая цель 1 Человеческий капитал - 2035: в Твери созданы условия для расширенного воспроизводства населения; здравоохранение, образование и гражданское сообщество обеспечивают современные передовые стандарты качества жизни; эффективно реализуются муниципальные целевые проекты привлечения лучшего человеческого капитала</t>
  </si>
  <si>
    <t xml:space="preserve">План мероприятий по реализации Стратегии социально-экономического развития города Тверь до 2035 года </t>
  </si>
  <si>
    <t>Управление образования администрации города Твери
Департамент экономического развития администрации города Твери</t>
  </si>
  <si>
    <t>создать «Школу будущего педагога» в рамках сетевого взаимодействия, которая объединит учащихся всех школ города, ориентирующихся на педагогические специальности, под общим методическим руководством работников Управления образования администрации города Твери"</t>
  </si>
  <si>
    <t>Развитие кадрового потенциала в отрасли "Образование" (методическое сопровождение национальной системы профессионального роста педагогических работников, вовлечение учителей в возрасте до 35-ти лет в различные формы поддержки и сопровождения в первые три года работы, методическое сопровождение непрерывного профессионального образования учителей</t>
  </si>
  <si>
    <t>компенсационная выплата за непредоставление места ребенку в детском саду родителям (законным представителям) детей в возрасте с 1,5 лет до 3 лет</t>
  </si>
  <si>
    <t>оставшуюся потребность обеспечить за счет стимулирования развития сети частных организаций по уходу и присмотру детей, открытия малокомплектных детских садов, встроенных в первых этажах новостроек, открытия семейных детских садов, заключение контрактов на приобретение услуг по уходу и присмотру за детьми с частными дошкольными учреждениями, развитие гувернерских служб.</t>
  </si>
  <si>
    <t>образование</t>
  </si>
  <si>
    <t>???????????????</t>
  </si>
  <si>
    <t>строительство минифутбольных полей;</t>
  </si>
  <si>
    <t xml:space="preserve">Администрация Московского района </t>
  </si>
  <si>
    <t>Задача 2.Капитальный ремонт и поддержание нормативного состояния объектов дорожно-транспортной сети местного значения (автомобильных дорог, транспортных развязок, искусственных сооружений) (увеличение доли автомобильных дорог общего пользования муниципального значения, соответствующих нормативным требованиям к транспортно-эксплуатационным показателям до не менее 85 % к 2024 году):</t>
  </si>
  <si>
    <t>5.2.Обновление, расширение и сокращение среднего возраста подвижного состава общественного транспорта с приоритетом закупки экологически чистого транспорта (2021 год - 10,0 лет; 2024 год - 8 года; 2030 год - 6 года; 2035 год - 5 года):</t>
  </si>
  <si>
    <t>оптимизация процесса капитального ремонта многоквартирных домов посредством информационного обеспечения кампании о необходимости принятия осознанного решения собственниками жилья о порядке формирования фонда капремонта, а также проведения обучающих семинаров для ТСЖ и органов самоуправления.</t>
  </si>
  <si>
    <t>реализация мероприятий по сносу домов, признанных аварийными, для дальнейшего использования земельных участков для строительства многоквартирных домов, объектов социальной инфраструктуры и в других целях, в зависимости от потребностей города.</t>
  </si>
  <si>
    <t>6.3.   Развитие инфраструктуры обслуживания транспортных средств, использующих альтернативное топливо / электричество:</t>
  </si>
  <si>
    <t>К 2035 году на территории Московского района должны быть благоустроены следующие общественные территории: сквер на ул. Можайского; сквер на бул. Гусева; сквер в пос. Химинститута; парк Воксал; сквер в мкр-не Южный. Особое внимание предлагается уделить парку Воксал</t>
  </si>
  <si>
    <t>Необходимое озеленение и уход общественных зон, включая земли городского запаса (муниципальные участки)</t>
  </si>
  <si>
    <t xml:space="preserve">оборудование площадок для выгула собак </t>
  </si>
  <si>
    <t>Администрация Московского района 
Администрация Пролетарского района</t>
  </si>
  <si>
    <t xml:space="preserve">Благоустройство Парка "Текстильщик" </t>
  </si>
  <si>
    <t xml:space="preserve"> Реконструкция набережной р. Волга от ул. М. Буденного до ул. Е. Пичугина ( 100 млн.) </t>
  </si>
  <si>
    <t>Реконструкция Мигаловской набережной (40 млн.)</t>
  </si>
  <si>
    <t xml:space="preserve">Администрация Пролетарского  района </t>
  </si>
  <si>
    <t xml:space="preserve">-             определить пониженные ставки арендных платежей для организаций, осуществляющих строительствообъектов спортивной инфраструктуры для массового спорта. </t>
  </si>
  <si>
    <t>Управление по культуре, спорту и делам молодежи администрации города Твери/
Департамент управления имуществом и земельными ресурсами администрации города Твери</t>
  </si>
  <si>
    <t>паспортизация всех объектов социальной сферы, непрерывный мониторинг их доступности для маломобильных групп населения;</t>
  </si>
  <si>
    <t xml:space="preserve">Управление по культуре, спорту и делам молодежи администрации города Твери
Департамент архитектуры и градостроительства администрации города Твери
Департамент управления имуществом и земельными ресурсами </t>
  </si>
  <si>
    <t>Департамент архитектуры и градостроительства администрации города Твери
Департамент управления имуществом и земельными ресурсами администрации города Твери</t>
  </si>
  <si>
    <t>Департамент управления имуществом и земельными ресурсами администрации города Твери
Департамет фиансов</t>
  </si>
  <si>
    <t>Согласование мероприятия муниципальной финансовой политики с региональной.</t>
  </si>
  <si>
    <t>Ликвидация аварийного жилищного фонда</t>
  </si>
  <si>
    <t>Департамент жилищно-коммунального хозяйства, жилищной политики и строительства
Департамент управления имуществом и земельными ресурсами</t>
  </si>
  <si>
    <t>- реализация мероприятий по расселению жителей Морозовского городка (Комплексная реновация Двора Пролетарки)</t>
  </si>
  <si>
    <t xml:space="preserve"> изготовление первичной технической документации на бесхозяйные объекты</t>
  </si>
  <si>
    <t>определение приоритетных направлений по реконструкции (модернизации) существующих и строительству новых объектов теплоснабжения путем актуализации Схемы теплоснабжения города Твери;</t>
  </si>
  <si>
    <t>определение приоритетных направлений по реконструкции (модернизации) существующих и строительству новых объектов водоснабжения и коммунального водоотведения путем актуализации Схемы водоснабжения и водоотведения города Твери;</t>
  </si>
  <si>
    <t>применение инновационных материалов и технологий при обслуживании, ремонте и замене инженерных сетей для увеличения срока их службы.</t>
  </si>
  <si>
    <t>Строительство и модернизация очистных сооружений города Твери (1 этап)</t>
  </si>
  <si>
    <t>Модернизация нитки водовода от Тверецкого водозабора до дюкера Восточного моста с Ду600 на Ду 800, протяженность 7500 м.</t>
  </si>
  <si>
    <t xml:space="preserve">Департамент жилищно-коммунального хозяйства, жилищной политики и строительства
Департамент дорожного хозяйства, благоустройства и транспорта
</t>
  </si>
  <si>
    <t>исключит</t>
  </si>
  <si>
    <t>Администрация Московского района 
Департамент дорожного хозяйства и благоустройства</t>
  </si>
  <si>
    <t>Благоустройство общественных территорий города Твери</t>
  </si>
  <si>
    <t>5.1.                      Оптимизация работы общественного транспорта:</t>
  </si>
  <si>
    <t>5.3.                       Обеспечение управления и контроля на полосах для движения общественного транспорта:</t>
  </si>
  <si>
    <t>6.1.                       Развитие маршрутной сети электротранспорта:</t>
  </si>
  <si>
    <t>6.2.                        Перевод общественного транспорта на экологически чистое топливо (в т.ч. 50 % общественного транспорта - на газовое топливо к 2024 году):</t>
  </si>
  <si>
    <t>-        Первоочередное комплексное развитие систем водоотвода в центральной части г. Твери:</t>
  </si>
  <si>
    <t>-        Проектирование и строительство сетей ливневой канализации и очистных сооружений</t>
  </si>
  <si>
    <t>-             повсеместное внедрение и популяризация селективного (раздельного) сбора вторичного сырья и ТКО;</t>
  </si>
  <si>
    <t>-             развитие инфраструктуры обращения с ТБО, в том числе посредством модернизации контейнерных площадок, введения принципа «собственного контейнера»;</t>
  </si>
  <si>
    <t>-             проведение комплексных событийных мероприятий, привлекательных для целевых аудиторий внутри страны и за рубежом;</t>
  </si>
  <si>
    <t>-             формирование системы использования творческих и креативных способностей, идей и предложений городского сообщества по проведению новых ярких туристских событий и мероприятий;</t>
  </si>
  <si>
    <t>-             участие в тематических выставках федерального и международного уровня;</t>
  </si>
  <si>
    <t>-             продвижение туристского интернет-портала города Твери.</t>
  </si>
  <si>
    <t>-             создание, актуализация и тиражирование информационных материалов, печатной и сувенирной продукции, с фирменной айдентикой города, иллюстрирующих туристскую привлекательность города Твери, основные объекты исторического наследия, культуры, предприятия общественного питания и коллективные средства размещения;</t>
  </si>
  <si>
    <t>-             создание программных продуктов / приложений, направленных на повышение туристской привлекательности города Твери;</t>
  </si>
  <si>
    <t>-             размещение информационных сообщений о сфере туризма Твери в средствах массовой информации, ресурсах в сети Интернет;</t>
  </si>
  <si>
    <t>-             развитие и продвижение туристского портала для представителей сферы туристского бизнеса и индивидуальных туристов;</t>
  </si>
  <si>
    <t>-             разработка и создание новых маршрутов и новых объектов туристского притяжения.</t>
  </si>
  <si>
    <t>1)          религиозный (паломнический) туризм. Город Тверь привлекателен для туристов с религиозной точки зрения, на его территории расположены религиозные памятники культуры.</t>
  </si>
  <si>
    <t>2)          экологический туризм. Благодаря агломерации с Калининским районом будет возможна организация эколого-туристских велосипедных, пеших, лыжных, водных маршрутов.</t>
  </si>
  <si>
    <t>3)          лечебно-оздоровительный туризм. Тверской рынок косметологических, стоматологических услуг давно стал привлекателен для гостей столицы. Известным российским центром стоматологии является Тверь: здесь расположена Тверская медицинская академия, которая готовит высококвалифицированных дантистов.</t>
  </si>
  <si>
    <t>-             в рамках проекта «Умный город» установка высокотехнологичных электронных комплексов пешеходной навигации;</t>
  </si>
  <si>
    <t>-             строительство бизнес-кластера, интегрированного с двумя вокзалами - автомобильным и железнодорожным, «Тверь Сити» для размещения офисов крупнейших компаний Москвы и Санкт-Петербурга;</t>
  </si>
  <si>
    <t>-             строительство выставочного центра «Тверь Экспо» для размещения постоянных экспозиций и проведения тематических мероприятий и выставок;</t>
  </si>
  <si>
    <t>-             реализация концепции по созданию единого пространства Wi-Fi.</t>
  </si>
  <si>
    <t>-        создание системы информирования субъектов МСП о возможностях льготного финансирования;</t>
  </si>
  <si>
    <t>-        создание акселерационной инфраструктуры для МСП, направленной на системное повышение предпринимательских компетенций;</t>
  </si>
  <si>
    <t>-        внедрение целевых моделей упрощения процедур ведения бизнеса.</t>
  </si>
  <si>
    <t>Департамент управления имуществом и земельными ресурсами администрации города Твери/
МКУ «Управление социальной политики»</t>
  </si>
  <si>
    <t>Управление по культуре, спорту и делам молодежи администрации города Твери/ 
Департамент экономического развития администрации города Твери</t>
  </si>
  <si>
    <t>Задача 1. Создание благоприятных условий для организации массового отдыха и досуга граждан и гостей путем увеличения количества форм и видов культурно- досуговой деятельности на территории новых и действующих парков культуры и отдыха, благоустройства их территорий, в том числе:</t>
  </si>
  <si>
    <t>Задача 2.                            Создание условий для культурного просвещения, развития творческого потенциала личности и культурного самоопределения жителей города:</t>
  </si>
  <si>
    <t>Задача 3.                          Проведение работ по сохранению муниципальных объектов культурного и исторического наследия.</t>
  </si>
  <si>
    <t>Задача 1. Обеспечение сбалансированности рынка труда города:</t>
  </si>
  <si>
    <t>Задача 2.                                Вовлечение в трудовой процесс работников старшего возраста, обладающих меньшей конкурентоспособностью на рынке труда</t>
  </si>
  <si>
    <t>Задача 3.       Разработка комплекса мер поэтапного доведения среднемесячной заработной платы работников организаций до среднеотраслевого уровня заработных плат с учетом результативности деятельности комиссии по легализации теневой заработной платы и укреплению налоговой дисциплины на территории города Твери</t>
  </si>
  <si>
    <t>Департамент экономического развития администрации города Твери
Учредители МУПов и муниципальных учреждений</t>
  </si>
  <si>
    <t>Задача 1  Повышение пропускной способности улично-дорожной сети города Твери</t>
  </si>
  <si>
    <t>1.1. Строительство и реконструкция объектов дорожно-транспортной сети местного значения (автомобильных дорог, транспортных развязок, искусственных сооружений) в т. Ч:</t>
  </si>
  <si>
    <t>Задача 5.                     Повышение доступности и комфортности общественного транспорта</t>
  </si>
  <si>
    <t>Задача 6.                      Создание условий для развития экологически чистого транспорта</t>
  </si>
  <si>
    <t>- предоставить приоритет маршрутам электротранспорта в общей маршрутной сети</t>
  </si>
  <si>
    <t>Задача 1 . Формирование условий для повышения благоустройства общественных и дворовых территорий</t>
  </si>
  <si>
    <t>Департамент дорожного хозяйства, благоустройства и транспорта администрации города Твери/
Администрации районов в городе Твери/ 
Департамент архитектуры и градостроительства администрации города Твери</t>
  </si>
  <si>
    <t>Департамент дорожного хозяйства, благоустройства и транспорта администрации города Твери
/Администрации районов в городе Твери</t>
  </si>
  <si>
    <t>Задача 3.                          Выделение и развитие приоритетных для города Твери отраслей туризма:</t>
  </si>
  <si>
    <t>Задача 4. Развитие туристской инфраструктуры</t>
  </si>
  <si>
    <t>Задача 1  Создание условий для роста реализации товаров и технологий, упрощающих повседневную жизнь и повышающих качество жизни пожилых людей;</t>
  </si>
  <si>
    <t>Задача 2 Предоставление услуг по организации досуга пожилых: отдых, развлечения, спорт, туризм, оздоровление и пр.;</t>
  </si>
  <si>
    <t>Департамент экономического развития администрации города Твери
МКУ Соцполитика</t>
  </si>
  <si>
    <t>Задача 3. Противодействие черному рынку грузоперевозок в рамках межведомственной комиссии по легализации теневой заработной платы и укреплению налоговой дисциплины на территории города Твери</t>
  </si>
  <si>
    <t>Задача 5.Продвижение системы добровольной сертификации «Сделано в Твери»</t>
  </si>
  <si>
    <t>Задача 6.Расширение доступа субъектов малого и среднего предпринимательства к ресурсам</t>
  </si>
  <si>
    <t>Задача 1 Организация обратной связи с бизнесом через Совет руководителей предприятий при Администрации города Твери, Координационный совет по развитию малого и среднего предпринимательства и туризма при Администрации города Твери.</t>
  </si>
  <si>
    <t>Задача 2 Содействовать росту активности и ответственности населения во всех сферах жизни города через механизм инициативного бюджетирования.</t>
  </si>
  <si>
    <t>Задача 1  Определение приоритетных направлений инноватизации процессов социально-экономического развития;</t>
  </si>
  <si>
    <t>Задача 2  Разработка сайта общественного контроля качества электронных услуг в муниципальном образовании;</t>
  </si>
  <si>
    <t>Задача 3.  Предоставление субсидий и оказание имущественной поддержки (льготные арендные ставки) организациям развивающим инновационную инфраструктуру (инновационно-технологические центры и технопарки, центры коллективного пользования производственным оборудованием, инновационно- технологические комплексы)</t>
  </si>
  <si>
    <t>Задача 4.  Содействие созданию креативных кампус-кластеров, коворкингов для инновационного и креативного предпринимательства.</t>
  </si>
  <si>
    <t>Задача 1 создание единой унифицированной информационной среды Администрации города Твери и подведомственных учреждений в едином отказоустойчивом центре обработки данных с резервными каналами связи, охлаждения и электропитания;</t>
  </si>
  <si>
    <t>Задача 2.  проведение мониторинга текущего состояния системы и перераспределение ресурсов между серверами в соответствии с требованиями их деятельности для осуществления управления ресурсами хранения и обработки данных, включая резервное копирование/восстановление данных;</t>
  </si>
  <si>
    <t>№ п/п</t>
  </si>
  <si>
    <t>Приоритетные задачи, комплекс мероприятий</t>
  </si>
  <si>
    <t>Ответственный исполнитель</t>
  </si>
  <si>
    <t>Замечания и предложения структурных подразделений</t>
  </si>
  <si>
    <r>
      <t>Направление</t>
    </r>
    <r>
      <rPr>
        <sz val="10"/>
        <color indexed="8"/>
        <rFont val="Times New Roman"/>
        <family val="1"/>
        <charset val="204"/>
      </rPr>
      <t xml:space="preserve"> </t>
    </r>
    <r>
      <rPr>
        <b/>
        <sz val="10"/>
        <color indexed="8"/>
        <rFont val="Times New Roman"/>
        <family val="1"/>
        <charset val="204"/>
      </rPr>
      <t>1.</t>
    </r>
    <r>
      <rPr>
        <sz val="10"/>
        <color indexed="8"/>
        <rFont val="Times New Roman"/>
        <family val="1"/>
        <charset val="204"/>
      </rPr>
      <t xml:space="preserve"> Развитие системы образования, как стратегического фактора социально- экономического развития общества, его жизнеспособности и безопасности.</t>
    </r>
  </si>
  <si>
    <t>Управление образования администрации города Твери</t>
  </si>
  <si>
    <t>Задача 2. Устранение нехватки квалифицированных педагогических кадров в общеобразовательных организациях:</t>
  </si>
  <si>
    <t>- организация направления на целевое обучение в ВУЗы города на педагогические специальности работников образовательных учреждений, не имеющих высшего профессионального образования (на основе конкурсного отбора на право заключения договора о целевом обучении и трудоустройстве в образовательных организациях города Твери).</t>
  </si>
  <si>
    <t>- строительство новых зданий и приобретение зданий для дошкольных образовательных учреждений в рамках национального проекта «Развитие образования» - 8 дошкольных учреждений,</t>
  </si>
  <si>
    <t>- 12 учреждений ввести за счет реализации на территории города Твери проектов комплексного освоения территорий,</t>
  </si>
  <si>
    <t>Департамент управления имуществом и земельными ресурсами администрации города Твери</t>
  </si>
  <si>
    <t>- предоставление на льготных условиях муниципальных помещений по специализации субъектам малого бизнеса с целью формирования инновационно- технологических центров, инжиниринговых центров, центров сертификации, центров трансфера технологий, центров инновационного консалтинга.</t>
  </si>
  <si>
    <t>Управление по культуре, спорту и делам молодежи администрации города Твери</t>
  </si>
  <si>
    <t>- создание на базе муниципальных помещений, расположенных по адресу: г. Тверь, ул. Ерофеева, Центра НКО (коворкинг-центра) - комфортного места для совместной работы некоммерческих организаций, осуществляющих деятельность на территории города;</t>
  </si>
  <si>
    <t>- поддержание инициативы горожан по организации взаимной помощи и социальному обслуживанию нуждающихся.</t>
  </si>
  <si>
    <t>- ограничение строительства домов с цоколем выше 30 см для комфорта людей с ограниченными возможностями.</t>
  </si>
  <si>
    <t>ограничение размещение офисов на первых этажах внутри жилых кварталов</t>
  </si>
  <si>
    <t>Управление по культуре, спорту и делам молодежи администрации города Твери/ Управление образования администрации города Твери</t>
  </si>
  <si>
    <t>- реализация паспорта «Содействие занятости женщин - создание условий дошкольного образования для детей в возрасте до трех лет» национального проекта «демография».</t>
  </si>
  <si>
    <t>Департамент дорожного хозяйства, благоустройства и транспорта администрации города Твери</t>
  </si>
  <si>
    <t>Департамент экономического развития администрации города Твери</t>
  </si>
  <si>
    <t>- проведение бенчмаркинга современных культурных практик, предполагающих кооперацию культуры и туризма;</t>
  </si>
  <si>
    <t>- обеспечение муниципальных учреждений дополнительного образования музыкальными инструментами, специальным оборудованием и материалами;</t>
  </si>
  <si>
    <t>- модернизация муниципальных учреждений культуры;</t>
  </si>
  <si>
    <t>- выявление и поддержка одаренных детей;</t>
  </si>
  <si>
    <t>- поддержка творческих инициатив, культурно-просветительских проектов в сфере культуры;</t>
  </si>
  <si>
    <t>- передача в муниципальную собственность бывшего Дома офицеров в пос. Мамулино (ул. Дружинная), проведение ремонтных работ;</t>
  </si>
  <si>
    <t>- создание культурно-образовательных центров в микрорайоне «Юность», микрорайоне «Южный»;</t>
  </si>
  <si>
    <t>- создание муниципального музея.</t>
  </si>
  <si>
    <t>- создание базы данных выпускников учебных заведений среднего и высшего профессионального образования;</t>
  </si>
  <si>
    <t>- заключение долгосрочных партнерских соглашений с ССУЗами и ВУЗами Твери по разработке и реализации программ профессиональной подготовки разного уровня;</t>
  </si>
  <si>
    <t>- ежегодная организация профессионально-ориентированных стажировок студентов Твери на муниципальных предприятиях и в организациях города;</t>
  </si>
  <si>
    <t>- проведение систематических информационных мероприятий по укреплению и продвижению имиджа Твери как рынка профессий, востребованных «умной» экономикой;</t>
  </si>
  <si>
    <t>- на базе предприятий, входящих в состав Совета руководителей предприятий при администрации города Твери, организовать профориентацию школьников.</t>
  </si>
  <si>
    <t>Департамент экономического развития администрации города Твери/</t>
  </si>
  <si>
    <t>Департамент экономического развития администрации города Твери /Управление организационно-контрольной работы Администрации города Твери</t>
  </si>
  <si>
    <t>- развитие транспортной инфраструктуры строящихся новых жилых микрорайонов города;</t>
  </si>
  <si>
    <t>- строительство транспортных развязок в разных уровнях в сложных транспортных узлах;</t>
  </si>
  <si>
    <t>- реконструкция существующих магистральных улиц с приоритетом выделения полос общественного транспорта;</t>
  </si>
  <si>
    <t>- строительство сети перехватывающих стоянок в периферийной части города;</t>
  </si>
  <si>
    <t>- строительство сети многоуровневых платных парковок в кварталах существующей и перспективной многоэтажной застройки.</t>
  </si>
  <si>
    <t>- инфраструктурная ипотека;</t>
  </si>
  <si>
    <t>- концессии и контракты жизненного цикла;</t>
  </si>
  <si>
    <t>- передовые технологии и материалы.</t>
  </si>
  <si>
    <t>- капитальный ремонт объектов дорожно-транспортной сети местного значения, в т.ч. благоустройство сети автомобильных дорог, не имеющих усовершенствованного (капитального) покрытия;</t>
  </si>
  <si>
    <t>- ремонт объектов дорожно-транспортной сети местного значения;</t>
  </si>
  <si>
    <t>- создание механизмов экономического стимулирования сохранности автомобильных дорог местного значения.</t>
  </si>
  <si>
    <t>- установка элементов обустройства автомобильных дорог, в том числе на основе цифровых технологий;</t>
  </si>
  <si>
    <t>- внедрение автоматизированных и роботизированных технологий организации дорожного движения и контроль за соблюдением правил дорожного движения.</t>
  </si>
  <si>
    <t>- повышение качества пешеходных путей сообщения, развитие сети наземных переходов в историческом центре города и жилых массивах города, а также устройство пешеходных внеуличных переходов на магистралях общегородского и районного значения;</t>
  </si>
  <si>
    <t>- создание удобной сети веломаршрутов, обособленных от тротуаров и проезжих частей дорог;</t>
  </si>
  <si>
    <t>- создание сети велопарковок, «привязанных» к предприятиям, торговым точкам и местам проживания людей;</t>
  </si>
  <si>
    <t>Департамент дорожного хозяйства, благоустройства и транспорта администрации города Твери/Администрации районов в городе Твери / Департамент экономического развития администрации города Твери</t>
  </si>
  <si>
    <t>- ввод новых маршрутов общественного транспорта (в т.ч. во вновь строящиеся районы города), переход к пересадочной модели как более эффективной в управлении;</t>
  </si>
  <si>
    <t>- оптимизация структуры маршрутов (в т.ч. организация транспортно- пересадочных узлов на въезде в город, с последующей пересадкой с пригородных маршрутов на городские);</t>
  </si>
  <si>
    <t>- организация стабильной работы общественного транспорта в вечернее время;</t>
  </si>
  <si>
    <t>- окончательное внедрение автоматизированной транспортной платежной системы учета и безналичной оплаты проезда Иволга (100 % к 2020 году);</t>
  </si>
  <si>
    <t>- разработка гибкой тарифной политики, стимулирующей пользование общественным транспортом;</t>
  </si>
  <si>
    <t>- развитие городской интеллектуальной транспортной системы (ИТС);</t>
  </si>
  <si>
    <t>- приобретение электробусов;</t>
  </si>
  <si>
    <t>- приобретение трамвайных вагонов;</t>
  </si>
  <si>
    <t>- приобретение троллейбусов (в том числе с увеличенным автономным ходом с динамической подзарядкой).</t>
  </si>
  <si>
    <t>- регулирование транспортных потоков через использование в режиме реального времени современных коммуникационных технологий и технических средств;</t>
  </si>
  <si>
    <t>- увеличение протяженности выделенных полос движения общественного транспорта.</t>
  </si>
  <si>
    <t xml:space="preserve">- модернизировать существующие и создать новые трамвайные линии; </t>
  </si>
  <si>
    <t>- увеличить количество маршрутов движения наземного городского</t>
  </si>
  <si>
    <t>электрического транспорта с приоритетом охвата новых микрорайонов города;</t>
  </si>
  <si>
    <t>- развитие сети автомобильных газонаполнительных компрессорных станций для заправки газомоторного подвижного состава;</t>
  </si>
  <si>
    <t xml:space="preserve">- взаимодействие с операторами по развитию рынка газомоторного топлива; </t>
  </si>
  <si>
    <t>- развитие сети зарядных станций для электромобилей.</t>
  </si>
  <si>
    <t>Департамент жилищно-коммунального хозяйства, жилищной политики и строительства</t>
  </si>
  <si>
    <t>Направление 2. Создание комфортных условий для жизни, работы и отдыха - формирование чистой, безопасной, дружелюбной городской среды.</t>
  </si>
  <si>
    <t>1.1. Благоустройство общественных территорий города Твери:</t>
  </si>
  <si>
    <t>1.2. Благоустройство дворовых территорий города.</t>
  </si>
  <si>
    <t>Для реализации сервисных контрактов и успешной деятельности в рамках данных контрактов предполагается:</t>
  </si>
  <si>
    <t>Департамент дорожного хозяйства, благоустройства и транспорта администрации города Твери/Администрации районов в городе Твери</t>
  </si>
  <si>
    <t>Направление 3. Инженерная инфраструктура обеспечивает безопасность города и эффективное функционирование коммунального хозяйства при растущих потребностях в инфраструктурных услугах.</t>
  </si>
  <si>
    <t>Департамент ЖКХ</t>
  </si>
  <si>
    <t>2.3. Применение автоматизированных технологий мониторинга режимов использования инженерных сетей:</t>
  </si>
  <si>
    <t>Ожидаемый эффект для города Твери в результате реализации мероприятий Направления 3:</t>
  </si>
  <si>
    <t>-улучшение качества жизни населения за счет повышения энергоэффективности жилищно-коммунального хозяйства.</t>
  </si>
  <si>
    <t>Пункт 4 исключен в связи с тем, что мероприятия не имеют отношения к управлению жилыми домами.</t>
  </si>
  <si>
    <t>Направление 1. Создание условий для развития индустрии гостеприимства и туризма.</t>
  </si>
  <si>
    <t>Отдел информационных ресурсов и технологий администрации города Твери/Департамент экономического развития администрации города Твери</t>
  </si>
  <si>
    <t>4) Культурно-познавательный туризм. Данное направление включает в себя разработку главного экскурсионного пешеходного маршрута по Твери, направленного на популяризацию достопримечательных мест городского округа среди жителей и гостей с целью формирования имиджа Тверского региона как региона благоприятного для развития туризма.</t>
  </si>
  <si>
    <t>Направление 2. Создание условий для развития рынка коммерческой геронтологии</t>
  </si>
  <si>
    <t>Направление 3. Создание условий для развития рынка логистического сервиса</t>
  </si>
  <si>
    <t xml:space="preserve">Департамент дорожного хозяйства, благоустройства и транспорта администрации города Твери </t>
  </si>
  <si>
    <t>Направление 1. Формирование рыночной среды, благоприятной для ведения бизнеса и равным доступом предпринимателей к ресурсам.</t>
  </si>
  <si>
    <t>-активизация системы кадрового обеспечения малого и среднего предпринимательства: организация ярмарок-вакансий для субъектов малого и среднего предпринимательства, поощрение самозанятости.</t>
  </si>
  <si>
    <t>Направление 2. Создание системы управления будущим с использованием механизма взаимодействия власти, бизнеса и общества.</t>
  </si>
  <si>
    <t>Администрации районов в городе Твери</t>
  </si>
  <si>
    <t>Направление 1 Обеспечение достижения высокого уровня инновационности экономики и социальной сферы</t>
  </si>
  <si>
    <t>Отдел информационных ресурсов и технологий администрации города Твери</t>
  </si>
  <si>
    <t>Департамент жилищно-коммунального хозяйства, жилищной политики и строительства /Департамент дорожного хозяйства, благоустройства и транспорта администрации города Твери /Отдел информационных ресурсов и технологий администрации города Твери</t>
  </si>
  <si>
    <t>Направление 2. Централизация деятельности по развитию информационно- коммуникационной инфраструктуры города Твери</t>
  </si>
  <si>
    <t>Отдел информационных ресурсов и технологий администрации города Твери/ Отдел информации и аналитики администрации города Твери</t>
  </si>
  <si>
    <t>- Охват деятельностью Инвестиционного совета города Твери всех сфер жизни города,</t>
  </si>
  <si>
    <t>- Формирование портфеля городских приоритетных проектов;</t>
  </si>
  <si>
    <t>- Создание интернет-портала, предназначенного для аккумулирования информационно-аналитических материалов, результатов обзоров и распространения лучших практик с презентацией проектов, привлекательных объектов недвижимости и земельных участков.</t>
  </si>
  <si>
    <t>Департамент финансов администрации города Твери/ Департамент экономического развития администрации города Твери</t>
  </si>
  <si>
    <t>- Пропаганда на территории города ведения легального бизнеса.</t>
  </si>
  <si>
    <t>ИТОГО НЕОБХОДИМЫЙ ОБЪЕМ СРЕДСТВ ДЛЯ РЕАЛИЗАЦИИ СТРАТЕГИИ</t>
  </si>
  <si>
    <t xml:space="preserve">Необходимое финансирование, тыс. руб. </t>
  </si>
  <si>
    <t xml:space="preserve">2020 год </t>
  </si>
  <si>
    <t xml:space="preserve">2021 год </t>
  </si>
  <si>
    <t>ИТОГО,  в том числе</t>
  </si>
  <si>
    <t xml:space="preserve"> Муниципальный бюджет</t>
  </si>
  <si>
    <t xml:space="preserve">Государственный /федеральный бюджет </t>
  </si>
  <si>
    <t xml:space="preserve">Внебюджетные источники </t>
  </si>
  <si>
    <t xml:space="preserve">2022-2024  год </t>
  </si>
  <si>
    <t xml:space="preserve">2030  год </t>
  </si>
  <si>
    <t xml:space="preserve">2035  год </t>
  </si>
  <si>
    <t>б</t>
  </si>
  <si>
    <t>в</t>
  </si>
  <si>
    <t>-             организационное и информационное содействие реализации в городе Твери выставочных, научных, научно-популярных и иных деловых мероприятий, обеспечивающих популяризацию научной, научно-технической и инновационной деятельности,</t>
  </si>
  <si>
    <t>-             повышение информированности бизнеса, научных организаций и широкой общественности о мероприятиях, программах и проектах в рамках реализации приоритетов Стратегии научно-технологического развития Российской Федерации на 2017 - 2019 годы.</t>
  </si>
  <si>
    <t>-                     формирование системы игровых зон и зон отдыха в городских парках;</t>
  </si>
  <si>
    <t>-                     совместно с субъектами предпринимательской деятельности обеспечение обустройства парков современными аттракционами;</t>
  </si>
  <si>
    <t>-                     создание условий для расширения качественного ассортимента культурной индустрии и культурных инноваций;</t>
  </si>
  <si>
    <t>-                     создание клубных формирований для людей пожилого возраста и людей с ограниченными возможностями;</t>
  </si>
  <si>
    <t>-                     создание объектов круглогодичного действия, в том числе закрытых помещений для проведения мероприятий;</t>
  </si>
  <si>
    <t>-                     создать условия для расширения качественного ассортимента культурной индустрии и культурных инноваций.</t>
  </si>
  <si>
    <t>-                                           создание летних театров для проведения культурно-массовых мероприятий.</t>
  </si>
  <si>
    <t>-                     создание современного музея (с учетом особенностей промышленной специализации города). Музей может быть интегрирован в проект технопарка и станет одним из элементов формирования имиджевой составляющей кластера.</t>
  </si>
  <si>
    <t>-                     проведение инвентаризации объектов культурного наследия, находящихся в муниципальной собственности, для получения необходимой информации об их состоянии, а также сведений о научно-исследовательской и проектной документации.</t>
  </si>
  <si>
    <t xml:space="preserve">Внедрение автоматизированной системы аренды и проката ("Шеринг"), самокатов, велотранспорта
</t>
  </si>
  <si>
    <t>- проведение на территории города чемпионатов профессионального мастерства по международным стандартам;</t>
  </si>
  <si>
    <t>Управление образования администрации города Твери/ Департамент экономического развития администрации города Твери</t>
  </si>
  <si>
    <t xml:space="preserve">Администрации Заволжского, Московского, Пролетарского, Центрального районов </t>
  </si>
  <si>
    <t>дублирование стр. 213</t>
  </si>
  <si>
    <t>Реализация возможна в случае агломерации с Калининским районом</t>
  </si>
  <si>
    <t>Сохранившихся исторических объектов показа недостаточно.</t>
  </si>
  <si>
    <r>
      <rPr>
        <i/>
        <sz val="10"/>
        <color indexed="8"/>
        <rFont val="Times New Roman"/>
        <family val="1"/>
        <charset val="204"/>
      </rPr>
      <t>В проекте дорожной карты реализации пилотного проекта муниципального образования Тверь по цифровизации городского хозяйства "Умный город Тверь" мероприятие отсутствует.</t>
    </r>
    <r>
      <rPr>
        <sz val="10"/>
        <color indexed="8"/>
        <rFont val="Times New Roman"/>
        <family val="1"/>
        <charset val="204"/>
      </rPr>
      <t xml:space="preserve"> </t>
    </r>
  </si>
  <si>
    <t xml:space="preserve"> -организация работы межведомственной комиссии по легализации теневой заработной платы и укреплению налоговой дисциплины на территории города Твери</t>
  </si>
  <si>
    <t>При взаимодействии с ГКУ "Центр занятости населения города Твери"</t>
  </si>
  <si>
    <t>Задача 3 Создание открытых экспертных советов для сопровождения приоритетных городских проектов.</t>
  </si>
  <si>
    <t>создание стадиона на территории МБОУ СОШ № 34 в городе Твери в рамках государственной  программы Тверской области «Физическая культура и спорт Тверской области» на 2017 – 2022 годы. Стоимость школьного стадиона около 20 мил.руб.</t>
  </si>
  <si>
    <r>
      <rPr>
        <sz val="10"/>
        <color indexed="8"/>
        <rFont val="Times New Roman"/>
        <family val="1"/>
        <charset val="204"/>
      </rPr>
      <t xml:space="preserve">Профориентационный  проект «Перспектива 21 век». Участие обучающихся 3-х ОО в профориентационном проекте  «Перспектива 21 век»
предлагают перенести уточнить куда???                                                </t>
    </r>
    <r>
      <rPr>
        <sz val="10"/>
        <color rgb="FFFF0000"/>
        <rFont val="Times New Roman"/>
        <family val="1"/>
        <charset val="204"/>
      </rPr>
      <t xml:space="preserve">Управление образования предлагает перенести данное мероприятие в Направление 5, задача 1, мероприятие "на базе предприятий, входящих в состав Совета руководителей предприятий при администрации города Твери, организовать профориентацию школьников" и оставить мероприятие под новой  формулировкой "Внедрение совместно с Советом руководителей предприятий Администрации города Твери программы профориентации школьников "От профориентации - к профессиональному самоопределению" и оставить соисполнителей как в направлении 5. </t>
    </r>
    <r>
      <rPr>
        <sz val="10"/>
        <color indexed="8"/>
        <rFont val="Times New Roman"/>
        <family val="1"/>
        <charset val="204"/>
      </rPr>
      <t xml:space="preserve">
</t>
    </r>
    <r>
      <rPr>
        <sz val="10"/>
        <color indexed="30"/>
        <rFont val="Times New Roman"/>
        <family val="1"/>
        <charset val="204"/>
      </rPr>
      <t xml:space="preserve">
</t>
    </r>
  </si>
  <si>
    <r>
      <t xml:space="preserve">новое                                                                                                            </t>
    </r>
    <r>
      <rPr>
        <sz val="10"/>
        <color rgb="FFFF0000"/>
        <rFont val="Times New Roman"/>
        <family val="1"/>
        <charset val="204"/>
      </rPr>
      <t>Управление образования предлагает добавить данное мероприятие</t>
    </r>
  </si>
  <si>
    <r>
      <t xml:space="preserve">
23.05.2019  Московский район заявил потребно</t>
    </r>
    <r>
      <rPr>
        <sz val="10"/>
        <rFont val="Times New Roman"/>
        <family val="1"/>
        <charset val="204"/>
      </rPr>
      <t xml:space="preserve">сть 15 шт 
</t>
    </r>
    <r>
      <rPr>
        <sz val="10"/>
        <color rgb="FFFF0000"/>
        <rFont val="Times New Roman"/>
        <family val="1"/>
        <charset val="204"/>
      </rPr>
      <t xml:space="preserve">Есть пункт Ж, предлагаю все хотелки районов укрупнить и добавить! или сделать общий пункт см. ниже Ж.1 , средства конечно будут виртуальные, их ни в одной программе нет!   </t>
    </r>
    <r>
      <rPr>
        <sz val="10"/>
        <rFont val="Times New Roman"/>
        <family val="1"/>
        <charset val="204"/>
      </rPr>
      <t xml:space="preserve">
</t>
    </r>
  </si>
  <si>
    <r>
      <t xml:space="preserve">какой процент софинансирования ?? Поставила пока в госбюджет все
</t>
    </r>
    <r>
      <rPr>
        <sz val="10"/>
        <color rgb="FFFF0000"/>
        <rFont val="Times New Roman"/>
        <family val="1"/>
        <charset val="204"/>
      </rPr>
      <t>В раздел ответственный исполнитель добавить Управление по культуре, спорту и делам молодежи администрации города Твери
КУЛЬТУРА:
В гос программе данного мероприятия нет, есть поручение Губернатора от 2018 года. Проектно-сметная документация разработана, стоимость выполнения работ 20 013,4 тыс. руб. Бюджетополучатель Управление образования, Мун программа Управления по культуре.СМ. ПУНКТ "Л" добавлю расшифровку по школам</t>
    </r>
  </si>
  <si>
    <r>
      <t xml:space="preserve">коллеги аналогичные мепроприятия реализуются в муниципалитетах других регионов почему категорически против?? Недавно же приходил запром из Главного управления по занятости с просьбой сообщить сколько на предприятиях людей вовлечены в спорт 
</t>
    </r>
    <r>
      <rPr>
        <sz val="10"/>
        <color indexed="17"/>
        <rFont val="Times New Roman"/>
        <family val="1"/>
        <charset val="204"/>
      </rPr>
      <t xml:space="preserve">В городе Твери реализовывалось уникальное спортивное мероприятие спартакиада "Здоровье" для сотрудников всех структурных подразделений администрации, МУПов по популярным и интересным видам спорта, в том числе сдача норм ГТО. В 2018 году на участие в спартакиаде заявилось только Управление по культуре! (положение было подписано Главой города А.В. Огоньковым.) Наш опыт используют коллеги других городов, но у нас в администрации оказалось абсолютно не нужным и принудительным. При этом в 2018 году было отменено XX юбилейное спортивное состязание.  
</t>
    </r>
    <r>
      <rPr>
        <sz val="10"/>
        <color rgb="FFFF0000"/>
        <rFont val="Times New Roman"/>
        <family val="1"/>
        <charset val="204"/>
      </rPr>
      <t>Управление по культуре считает ИСКЛЮЧИТЬ! соревнования проводились среди гос и мун служащих, особого интереса не было со стороны организаций (сос лов УК)</t>
    </r>
  </si>
  <si>
    <r>
      <t xml:space="preserve">ДУИЗР т к  (требования по обеспечению доступной среды являются условиями договоров пользования)
дополнить Управлениями образования и культуры (социальные объекты закреплены на праве оперативного  управления за подведомственными учреждениями)                                                                                                     </t>
    </r>
    <r>
      <rPr>
        <b/>
        <sz val="10"/>
        <color rgb="FF7030A0"/>
        <rFont val="Times New Roman"/>
        <family val="1"/>
        <charset val="204"/>
      </rPr>
      <t>Предлагается исключить ДАГ из состава исполнителей!</t>
    </r>
  </si>
  <si>
    <t xml:space="preserve">Администрация Заволжского района </t>
  </si>
  <si>
    <r>
      <rPr>
        <b/>
        <sz val="10"/>
        <color rgb="FFFF0000"/>
        <rFont val="Calibri"/>
        <family val="2"/>
        <charset val="204"/>
      </rPr>
      <t xml:space="preserve">Предлагем исключить, так как это целесообразно для крупных городов. </t>
    </r>
    <r>
      <rPr>
        <sz val="10"/>
        <color rgb="FFFF0000"/>
        <rFont val="Calibri"/>
        <family val="2"/>
      </rPr>
      <t>(Перехватывающие стоянки – стоянки, размещаемые возле станций
скоростного общественного транспорта (на подходах к центру города, по
радиальным направлениям, на периферии города, на подходах к городу),
предлагающие автовладельцу оставить на стоянке свой автомобиль и далее
будет следовать на скоростном общественном транспорте.)</t>
    </r>
  </si>
  <si>
    <r>
      <t xml:space="preserve">полномочия иогв исключить , а какже МИАСС??
</t>
    </r>
    <r>
      <rPr>
        <sz val="10"/>
        <color rgb="FFFF0000"/>
        <rFont val="Times New Roman"/>
        <family val="1"/>
        <charset val="204"/>
      </rPr>
      <t>полномочия иогв исключить , а какже МИАСС - тоже полномочия области</t>
    </r>
  </si>
  <si>
    <t>Относится к компетенции ОИГВ Тверской области - предлагаем ИСКЛЮЧИТЬ</t>
  </si>
  <si>
    <t>Задача 1 Позиционирование города Твери, как удобной точки для распределения грузопотоков клиентов.</t>
  </si>
  <si>
    <r>
      <t xml:space="preserve">????????кому исключить так как воникнут выпадающие доходы 
</t>
    </r>
    <r>
      <rPr>
        <sz val="10"/>
        <color rgb="FFFF0000"/>
        <rFont val="Times New Roman"/>
        <family val="1"/>
        <charset val="204"/>
      </rPr>
      <t>ДУИЗР: предлагаем исключить указанное мероприятие, т.к. при его реализации будут образовываться выпадающие доходы - это минус в бюджет</t>
    </r>
  </si>
  <si>
    <t>Сквер у Речного вокзала (30 млн на 2021 год)</t>
  </si>
  <si>
    <t>Сквер КСМ-2 (2022-2024 годы)</t>
  </si>
  <si>
    <t>Сквер на улице Артюхиной (2 этап, 2021 год)</t>
  </si>
  <si>
    <t>- создание программы реновации жилищного фонда, расположенного в центре города Твери</t>
  </si>
  <si>
    <t>Департамент архитектуры и градостроительства администрации города Твери 
Департамент жилищно-коммунального хозяйства, жилищной политики и строительства
Департамент экономического развития администрации города Твери</t>
  </si>
  <si>
    <t>Задача 2. Создание инфраструктуры опорных терминалов в рамках частно- государственного партнерства.</t>
  </si>
  <si>
    <t xml:space="preserve">Задача 2. Создание условий для развития детского спорта </t>
  </si>
  <si>
    <t xml:space="preserve">Обеспечение инженерной инфраструктурой земельных участков, подлежащих предоставлению для жилищного строительства семьям, имеющим трех и более детей в деревне Езвино Бурашевского сельского поселения Калининского района Тверской области </t>
  </si>
  <si>
    <t>информирование собственников помещений в многоквартирных домах о способах формирования фонда капитального ремонта, о порядке выбора способа формирования фонда капитального ремонта</t>
  </si>
  <si>
    <t>организация согласования актов приемки выполняемых работ по капитальному ремонту многоквартирных домов города Твери в рамках реализации региональной программы по проведению капитального ремонта общего имущества в многоквартирных домах муниципального образования города Твери и краткосрочных планов ее реализации</t>
  </si>
  <si>
    <t>формирование краткосрочных планов реализации региональной программы по проведению капитального ремонта общего имущества в многоквартирных домах муниципального образования города Твери в соответствии с Жилищным кодексом Российской Федерации, нормативно-правовыми актами субъекта Российской Федерации и муниципального образования город Тверь</t>
  </si>
  <si>
    <r>
      <t xml:space="preserve">Предлагается исключить ДАГ из состава исполнителей!
</t>
    </r>
    <r>
      <rPr>
        <b/>
        <sz val="10"/>
        <rFont val="Times New Roman"/>
        <family val="1"/>
        <charset val="204"/>
      </rPr>
      <t xml:space="preserve">ДУИЗР: +
</t>
    </r>
    <r>
      <rPr>
        <b/>
        <sz val="10"/>
        <color rgb="FFFF0000"/>
        <rFont val="Times New Roman"/>
        <family val="1"/>
        <charset val="204"/>
      </rPr>
      <t>ДУИЗР НАСТАИВАЕТ на отв исполнители ДАГ, а соисполнителем -ДУИЗР!!!</t>
    </r>
  </si>
  <si>
    <t xml:space="preserve"> Задача 1       Развитие и укрепление конкурентных позиций местных товаропроизводителей на внутреннем и внешнем рынке.
</t>
  </si>
  <si>
    <t xml:space="preserve">Задача 2     Разработка концепции развития торговли и сферы услуг на территории города Твери.
</t>
  </si>
  <si>
    <t xml:space="preserve">Задача 3. Развитие общедоступной ярмарочной инфраструктуры, механизмов организованной торговли.
</t>
  </si>
  <si>
    <t>Задача 4.  Создание условий для ведения бизнеса сфере торговли и оказания услуг.</t>
  </si>
  <si>
    <t>Осуществление комплекса мер по расширению и повышению общей доступности торговых форматов, как сетевых, так и не сетевых на конкурентных условиях.</t>
  </si>
  <si>
    <t>Продвижение системы добровольной сертификации «Сделано в Твери».</t>
  </si>
  <si>
    <t>Развитие кооперации между субъектами предпринимательства сферы торговли и местными товаропроизводителями.</t>
  </si>
  <si>
    <t xml:space="preserve">Разработка интерактивной карты торговых объектов. </t>
  </si>
  <si>
    <t>Укрепление муниципальной системы защиты прав потребителей, создание канала обратной связи в рамках предоставления муниципальной услуги.</t>
  </si>
  <si>
    <t>Упрощение доступа субъектов малого и среднего предпринимательства к инфраструктуре и ресурсам.</t>
  </si>
  <si>
    <t>Задача 1.   Формирование системы продвижения туристского бренда города Твери и локальных туристских брендов:</t>
  </si>
  <si>
    <t>Департамент экономического развития администрации города Твери
Управление по культуре, спорту и делам молодежи администрации города Твери</t>
  </si>
  <si>
    <t>Департамент экономического развития администрации города Твери
Управление по культуре, спорту и делам молодежи администрации города Твери</t>
  </si>
  <si>
    <t>Департамент экономического развития администрации города Твери 
МАУ АСЭР</t>
  </si>
  <si>
    <t>Задача 2. Популяризация туристского потенциала города:</t>
  </si>
  <si>
    <t>1.3.   Внедрение новых механизмов развития и эксплуатации улично-дорожной сети города: в т ч</t>
  </si>
  <si>
    <t>Предлагем исключить, так как это целесообразно для крупных городов.</t>
  </si>
  <si>
    <t>Предлагаем изложить в новой редакции:</t>
  </si>
  <si>
    <t>пояснение</t>
  </si>
  <si>
    <t>комментарии</t>
  </si>
  <si>
    <t xml:space="preserve"> внедрение персонифицированного учета предоставляемых транспортных льгот, который позволит рассчитать компенсацию выпадающих доходов предприятиям в соответствии с фактическим объемом оказанных услуг по перевозке льготных категорий граждан.</t>
  </si>
  <si>
    <t>оптимизация</t>
  </si>
  <si>
    <t> -    строительство 8 общеобразовательных организаций более чем на 8 тыс. мест, в том числе 5 общеобразовательных школ в рамках национального проекта "Образование", 3 учреждения ввести за счет реализации на территории города Твери комплексного освоения территорий</t>
  </si>
  <si>
    <t xml:space="preserve">информирование женщин о возможности прохождения проф. обучения в период нахождения в отпуске по уходу за ребенком </t>
  </si>
  <si>
    <t xml:space="preserve">Управление по культуре, спорту и делам молодежи администрации города Твери/ 
Департамент архитектуры и градостроительства администрации города Твери/ 
</t>
  </si>
  <si>
    <t xml:space="preserve">Строительство и модернизация спортивных площадок по месту жительства, в том числе  в рамках участия в Программе по поддержке местных инициатив, </t>
  </si>
  <si>
    <t xml:space="preserve">оцифровка  памятников литературы и музейных экспонатов, а также работу по цифровизации услуг и формированию информационного пространства </t>
  </si>
  <si>
    <t xml:space="preserve">развитие системы управления городским парковочным пространством, включая планирование мест парковок исходя из загруженности и востребованности парковочных мест, а также автоматизированной оплаты </t>
  </si>
  <si>
    <t>Развитие на территории города Твери региональной системы автоматической фото- видеофиксации нарушений правил дорожного движения с применением камер видеонаблюдения высокой четкости</t>
  </si>
  <si>
    <t>- организация специального отдела по реализации товаров для пожилых и инвалидов на базе МУП "Аптека № 1"</t>
  </si>
  <si>
    <t>- внедрение ииновационной системы по надомному обслуживанию (долговременный уход) граждан пожилого возраста и инвалидов ("институт сиделок")</t>
  </si>
  <si>
    <t>"Инвентаризация земельных участков на предмет вывления свободных и неиспользуемых земель, расположенных на территории города Твери" отчетность по данной задаче может быть только в количестве земельных участков (площади)</t>
  </si>
  <si>
    <t xml:space="preserve">В рамках проводимых обследований и муниципального земельного контроля выявление земельных участков, собственники которых используют их не в соотвтетствии с установленным в ЕГРН разрешенным использованием. Направление в адрес собственников таких земельных участков соответствующих уведомлений." </t>
  </si>
  <si>
    <t>Задача 5 В рамках проекта «Умный город» содействие во внедрение социально-технических систем, объединяющих в себе транспортные, коммунальные, телекоммуникационные и другие компоненты.</t>
  </si>
  <si>
    <t>- Формирование бюджета развития города.</t>
  </si>
  <si>
    <t>Управление по культуре, спорту и делам молодежи</t>
  </si>
  <si>
    <t xml:space="preserve">Управление образования администрации города Твери
Департамент архитектуры и градостроительства администрации города Твери
Департамент жилищно-коммунального хозяйства Департамент жилищно-коммунального хозяйства           Департамент архитектуры и градостроительства администрации города Твери                                                Управление образования администрации города Твери
</t>
  </si>
  <si>
    <t xml:space="preserve">Управление образования администрации города Твери                                                                      Департамент жилищно-коммунального хозяйства           Департамент архитектуры и градостроительства администрации города Твери                                                 Управление образования администрации города Твери
</t>
  </si>
  <si>
    <t xml:space="preserve">Управление образования администрации города Твери
Департамент жилищно-коммунального хозяйства, жилищной политики и строительства  
Департамент архитектуры и градостроительства администрации города Твери                              Департамент жилищно-коммунального хозяйства           Департамент архитектуры и градостроительства администрации города Твери                                                Управление образования администрации города Твери
</t>
  </si>
  <si>
    <r>
      <t xml:space="preserve">Управление образования администрации города Твери 
Департамент архитектуры и градостроительства администрации города Твери
 Департамент жилищно-коммунального хозяйства, жилищной политики и строительства                         Департамент архитектуры и градостроительства администрации города Твери                           Департамент жилищно-коммунального хозяйства           Управление образования администрации города Твери                                                                          </t>
    </r>
    <r>
      <rPr>
        <b/>
        <sz val="10"/>
        <rFont val="Times New Roman"/>
        <family val="1"/>
        <charset val="204"/>
      </rPr>
      <t>ДУИЗР</t>
    </r>
  </si>
  <si>
    <t>Департамент финансов
Управление образования                                        Департамент финансов администрации города Твери
Управление образования администрации города Твери</t>
  </si>
  <si>
    <t>Управление образования администрации города Твери                                                                                      Управление образования администрации города Твери                                                                                            Департамент управления имуществом и земельными ресурсами администрации города Твери</t>
  </si>
  <si>
    <t>Управление образования администрации города Твери/ Отдел информационных ресурсов и технологий администрации города Твери/Департамент экономического развития администрации города Твери                                    Отдел информационных ресурсов и технологий администрации города Твери/Департамент экономического развития администрации города Твери                                                                          Управление образования администрации города Твери</t>
  </si>
  <si>
    <t>Управление образования администрации города Твери/ Отдел информационных ресурсов и технологий администрации города Твери/Департамент экономического развития администрации города Твери                                  Отдел информационных ресурсов и технологий администрации города Твери/Департамент экономического развития администрации города Твери Управление образования администрации города Твери</t>
  </si>
  <si>
    <t xml:space="preserve">Управление по культуре, спорту и делам молодежи администрации города Твери
Администрация заволжского района </t>
  </si>
  <si>
    <t xml:space="preserve">Администрация Пролетарского района 
Управление по культуре предложило:Администрации Заволжского, Московского, Пролетарского, Центрального районов </t>
  </si>
  <si>
    <r>
      <t xml:space="preserve">Департамент архитектуры и градостроительства администрации города Твери/ 
</t>
    </r>
    <r>
      <rPr>
        <b/>
        <sz val="10"/>
        <rFont val="Times New Roman"/>
        <family val="1"/>
        <charset val="204"/>
      </rPr>
      <t>ДУИЗР</t>
    </r>
  </si>
  <si>
    <r>
      <t>/</t>
    </r>
    <r>
      <rPr>
        <sz val="10"/>
        <rFont val="Times New Roman"/>
        <family val="1"/>
        <charset val="204"/>
      </rPr>
      <t xml:space="preserve"> Департамент архитектуры и градостроительства администрации города Твери - исключить
/Администрации районов в городе Твери
Департамент управления имуществом и земельными ресурсами </t>
    </r>
  </si>
  <si>
    <r>
      <t>/</t>
    </r>
    <r>
      <rPr>
        <sz val="10"/>
        <rFont val="Times New Roman"/>
        <family val="1"/>
        <charset val="204"/>
      </rPr>
      <t xml:space="preserve"> Департамент архитектуры и градостроительства администрации города Твери
</t>
    </r>
  </si>
  <si>
    <t>Управление образования администрации города Твери                                                                          МКУ "Управление социальной политики"               Управление образования администрации города Твери</t>
  </si>
  <si>
    <t>Управление образования администрации города Твери                                                                      МКУ "Управление социальной политики"               Управление образования администрации города Твери</t>
  </si>
  <si>
    <t>Департамент архитектуры и градостроительства администрации города Твери - исключить                                                                     Департамент управления имуществом и земельными ресурсами администрации города Твери</t>
  </si>
  <si>
    <r>
      <t>Департамент экономического развития администрации города Твери</t>
    </r>
    <r>
      <rPr>
        <b/>
        <sz val="10"/>
        <rFont val="Times New Roman"/>
        <family val="1"/>
        <charset val="204"/>
      </rPr>
      <t xml:space="preserve"> </t>
    </r>
  </si>
  <si>
    <t xml:space="preserve">
Департамент архитектуры и градостроительства администрации города Твери</t>
  </si>
  <si>
    <t xml:space="preserve"> - согласованность таких важных компонентов, как рынок образовательных услуг и рынок труда. Внедрение программы профориентации детей со школьной скамьи на производственный уровень совместно с Советом руководителей предприятий Администрации города Твери (Проект "Перспектива 21 век").
</t>
  </si>
  <si>
    <t>Управление по культуре, спорту и делам молодежи администрации города Твери/Департамент дорожного хозяйства, благоустройства и транспорта администрации города Твери</t>
  </si>
  <si>
    <r>
      <t>Задача 1</t>
    </r>
    <r>
      <rPr>
        <sz val="10"/>
        <rFont val="Times New Roman"/>
        <family val="1"/>
        <charset val="204"/>
      </rPr>
      <t xml:space="preserve">. </t>
    </r>
    <r>
      <rPr>
        <b/>
        <sz val="10"/>
        <rFont val="Times New Roman"/>
        <family val="1"/>
        <charset val="204"/>
      </rPr>
      <t>Модернизация существующей инфраструктуры общего образования, создание новых мест и ликвидация второй смены в общеобразовательных организациях:</t>
    </r>
  </si>
  <si>
    <t>строительства инновационной школы «Сколково-Тверь»  2400 мест при участии Правительства Тверской области, Фонда Сколково и Министерства просвещения РФ.</t>
  </si>
  <si>
    <t>-               учредить грант «Наш новый учитель», основной целью которого является привлечение в школу молодых специалистов для работы в качестве учителей наиболее востребованных предметов из числа лучших выпускников-магистров ведущих ВУЗов, молодых аспирантов и кандидатов наук. Срок действия гранта для его получателей - 3 года.</t>
  </si>
  <si>
    <t>Задача 4. Стимулирование развития исследовательской инфраструктуры города, в том числе с использованием официального Интернет-портала города Твери</t>
  </si>
  <si>
    <t xml:space="preserve">Задача 1. Развитие физической культуры и массового спорта среди всех слоев населения, включая лиц с ограниченными возможностями здоровья. Увеличение удельного веса населения города Твери, систематически занимающегося физической культурой и спортом, увеличение уровня обеспеченности населения спортивными сооружениями.    </t>
  </si>
  <si>
    <t>-             реализация федерального проекта «Спорт - норма жизни», входящего в Национальный проект «Демография»</t>
  </si>
  <si>
    <r>
      <t xml:space="preserve">-             </t>
    </r>
    <r>
      <rPr>
        <strike/>
        <sz val="10"/>
        <rFont val="Times New Roman"/>
        <family val="1"/>
        <charset val="204"/>
      </rPr>
      <t>реализация на базе Совета руководителей предприятий при Администрации города Твери проекта по регулярному проведению спортивных соревнований по аналогии с ВФСО «Трудовые резервы»;</t>
    </r>
  </si>
  <si>
    <t>-             реализация мероприятий Всероссийского физкультурно-спортивного комплекса «Готов к труду и обороне» (ГТО);</t>
  </si>
  <si>
    <t xml:space="preserve">-             проведение физкультурно-оздоровительных и спортивных мероприятий; </t>
  </si>
  <si>
    <t>-             размещение новых спортивных сооружений в строящихся микрорайонах за счет комплексного освоения территории;</t>
  </si>
  <si>
    <r>
      <t>Задача 1.</t>
    </r>
    <r>
      <rPr>
        <sz val="10"/>
        <rFont val="Times New Roman"/>
        <family val="1"/>
        <charset val="204"/>
      </rPr>
      <t xml:space="preserve"> Расширение возможностей доступа негосударственного сектора к участию в мероприятиях в системе социального обслуживания населения:</t>
    </r>
  </si>
  <si>
    <r>
      <t>Задача 2.</t>
    </r>
    <r>
      <rPr>
        <sz val="10"/>
        <rFont val="Times New Roman"/>
        <family val="1"/>
        <charset val="204"/>
      </rPr>
      <t xml:space="preserve"> Увеличение числа объектов социальной инфраструктуры, доступных для всех категорий маломобильных групп населения:</t>
    </r>
  </si>
  <si>
    <r>
      <t xml:space="preserve">Задача 3. </t>
    </r>
    <r>
      <rPr>
        <sz val="10"/>
        <rFont val="Times New Roman"/>
        <family val="1"/>
        <charset val="204"/>
      </rPr>
      <t>Пропаганда семейных ценностей и многодетности</t>
    </r>
  </si>
  <si>
    <t>проведение культурно-массовых и информационно-просветительских мероприятий, направленных на повышение престижа семейной жизни, пропаганду и сохранение семейных ценностей и традиций.</t>
  </si>
  <si>
    <r>
      <t>- предоставление социальных выплат для обеспечения жильем молодых семей</t>
    </r>
    <r>
      <rPr>
        <sz val="10"/>
        <rFont val="Times New Roman"/>
        <family val="1"/>
        <charset val="204"/>
      </rPr>
      <t>.</t>
    </r>
  </si>
  <si>
    <r>
      <t xml:space="preserve">- строительство Детской школы искусств на </t>
    </r>
    <r>
      <rPr>
        <strike/>
        <sz val="10"/>
        <rFont val="Times New Roman"/>
        <family val="1"/>
        <charset val="204"/>
      </rPr>
      <t xml:space="preserve">650 </t>
    </r>
    <r>
      <rPr>
        <sz val="10"/>
        <rFont val="Times New Roman"/>
        <family val="1"/>
        <charset val="204"/>
      </rPr>
      <t>1000 мест;</t>
    </r>
  </si>
  <si>
    <r>
      <t>Направление 5</t>
    </r>
    <r>
      <rPr>
        <b/>
        <strike/>
        <sz val="10"/>
        <rFont val="Times New Roman"/>
        <family val="1"/>
        <charset val="204"/>
      </rPr>
      <t xml:space="preserve">. </t>
    </r>
    <r>
      <rPr>
        <sz val="10"/>
        <rFont val="Times New Roman"/>
        <family val="1"/>
        <charset val="204"/>
      </rPr>
      <t>Привлечение качественного человеческого капитала.</t>
    </r>
  </si>
  <si>
    <t>создание условий для возможности использования трудового потенциала работников старшего возраста: гибкий график работы, частичная занятость,  развитие системы наставничества на предприятиях.</t>
  </si>
  <si>
    <r>
      <t>Стратегическая цель 2</t>
    </r>
    <r>
      <rPr>
        <b/>
        <sz val="10"/>
        <rFont val="Times New Roman"/>
        <family val="1"/>
        <charset val="204"/>
      </rPr>
      <t xml:space="preserve"> Пространство - 2035:</t>
    </r>
    <r>
      <rPr>
        <sz val="10"/>
        <rFont val="Times New Roman"/>
        <family val="1"/>
        <charset val="204"/>
      </rPr>
      <t xml:space="preserve"> высокое качество жизни на всей территории города поддерживается за счет полицентричности, обеспеченной транспортной связностью, уровнем развития инженерно-коммунальной инфраструктуры, и учитывающей самобытность сложившихся городских районов. Городская среда дружественна к людям, безопасна.</t>
    </r>
  </si>
  <si>
    <r>
      <t>Направление 1</t>
    </r>
    <r>
      <rPr>
        <b/>
        <sz val="10"/>
        <rFont val="Times New Roman"/>
        <family val="1"/>
        <charset val="204"/>
      </rPr>
      <t xml:space="preserve"> Развитие современной, развитой и эффективной транспортной инфраструктуры, обеспечивающей ускорение движения потоков пассажиров, повышение доступности услуг транспортного комплекса для населения</t>
    </r>
  </si>
  <si>
    <t>1.2.  Развитие парковочного пространства города: в т ч:</t>
  </si>
  <si>
    <t>-        озеленение, уход за зелеными насаждениями;</t>
  </si>
  <si>
    <t>-        оборудование малыми архитектурными формами, иными некапитальными объектами;</t>
  </si>
  <si>
    <t>-        устройство пешеходных дорожек;</t>
  </si>
  <si>
    <t>-        освещение территорий, в т.ч. декоративное, использование энергосберегающих технологий, энергосберегающих светильников, минимизирующих затраты на освещение;</t>
  </si>
  <si>
    <t>-        обустройство площадок для отдыха в общественных зонах</t>
  </si>
  <si>
    <t>-        обеспечение физической, пространственной и информационной доступности общественных территорий для инвалидов и других маломобильных групп населения;</t>
  </si>
  <si>
    <t>-        создание единого транспортно-пешеходного каркаса, связанного с зелеными территориями и средовыми привлекательными объектами;</t>
  </si>
  <si>
    <t>-        формирование сети объектов торговли, питания, рекреации, социальных услуг, спорта шаговой доступности;</t>
  </si>
  <si>
    <t>-        завершить формирование системы общественных и пешеходных пространств в центрах планировочных районов;</t>
  </si>
  <si>
    <t>-        поэтапное формирование непрерывного ландшафтно-рекреационного каркаса города, включающего зеленые насаждения и водные объекты, обеспечив его связанность с природным комплексом агломерационного пояса.</t>
  </si>
  <si>
    <r>
      <t xml:space="preserve">Задача 2.  </t>
    </r>
    <r>
      <rPr>
        <sz val="10"/>
        <rFont val="Times New Roman"/>
        <family val="1"/>
        <charset val="204"/>
      </rPr>
      <t>Внедрение практики сервисных контрактов в рамках развития селитебной среды.</t>
    </r>
  </si>
  <si>
    <t>-        проведение серии встреч с представителями бизнеса для вовлечения их в процесс озеленения городского пространства;</t>
  </si>
  <si>
    <t>-        содействие в получении льготного кредитования для субъектов сферы благоустройства (частных компаний);</t>
  </si>
  <si>
    <t>-        создание информационно-коммуникационной площадки для представителей сферы благоустройства с целью формирования благоустроенного городского пространства.</t>
  </si>
  <si>
    <r>
      <t xml:space="preserve">Задача 3.   </t>
    </r>
    <r>
      <rPr>
        <sz val="10"/>
        <rFont val="Times New Roman"/>
        <family val="1"/>
        <charset val="204"/>
      </rPr>
      <t>Создание и постоянное осуществление мониторинга озеленения городского пространства</t>
    </r>
  </si>
  <si>
    <r>
      <t xml:space="preserve">Задача 1. </t>
    </r>
    <r>
      <rPr>
        <sz val="10"/>
        <rFont val="Times New Roman"/>
        <family val="1"/>
        <charset val="204"/>
      </rPr>
      <t>Повышение уровня обеспеченности системами инженерной инфраструктуры</t>
    </r>
  </si>
  <si>
    <r>
      <t xml:space="preserve">Задача 2.   </t>
    </r>
    <r>
      <rPr>
        <sz val="10"/>
        <rFont val="Times New Roman"/>
        <family val="1"/>
        <charset val="204"/>
      </rPr>
      <t>Сокращение технологического отставания инженерной инфраструктуры</t>
    </r>
  </si>
  <si>
    <r>
      <t xml:space="preserve">-             </t>
    </r>
    <r>
      <rPr>
        <strike/>
        <sz val="10"/>
        <rFont val="Times New Roman"/>
        <family val="1"/>
        <charset val="204"/>
      </rPr>
      <t>проведение диагностики технического состояния инженерных систем с определением их остаточного ресурса;</t>
    </r>
  </si>
  <si>
    <r>
      <t xml:space="preserve">-             </t>
    </r>
    <r>
      <rPr>
        <strike/>
        <sz val="10"/>
        <rFont val="Times New Roman"/>
        <family val="1"/>
        <charset val="204"/>
      </rPr>
      <t>осуществление контроля в ресурсоснабжающих организациях состояния основного оборудования при эксплуатации;</t>
    </r>
  </si>
  <si>
    <r>
      <t xml:space="preserve">-             </t>
    </r>
    <r>
      <rPr>
        <strike/>
        <sz val="10"/>
        <rFont val="Times New Roman"/>
        <family val="1"/>
        <charset val="204"/>
      </rPr>
      <t>проведение комплексных и индивидуальных испытаний оборудования, осуществляемых по специальным программам, в том числе с привлечением специализированных организаций.</t>
    </r>
  </si>
  <si>
    <r>
      <t xml:space="preserve">Задача 3.   </t>
    </r>
    <r>
      <rPr>
        <sz val="10"/>
        <rFont val="Times New Roman"/>
        <family val="1"/>
        <charset val="204"/>
      </rPr>
      <t>Снижение количества бесхозяйных объектов газо- и электроснабжения:</t>
    </r>
  </si>
  <si>
    <t>-                     выявление бесхозяйных объектов газо- и электроснабжения города;</t>
  </si>
  <si>
    <t>-                     подготовка пакета документов для организации постановки объектов инженерной инфраструктуры на учет в качестве бесхозяйных в установленном порядке;</t>
  </si>
  <si>
    <t>-                     проведение технической инвентаризации объектов инженерной инфраструктуры с целью последующей регистрации или подтверждения права муниципальной собственности.</t>
  </si>
  <si>
    <r>
      <t xml:space="preserve">Задача 4.  </t>
    </r>
    <r>
      <rPr>
        <strike/>
        <sz val="10"/>
        <rFont val="Times New Roman"/>
        <family val="1"/>
        <charset val="204"/>
      </rPr>
      <t>Эффективное управление жилым фондом</t>
    </r>
  </si>
  <si>
    <r>
      <t xml:space="preserve">-                       </t>
    </r>
    <r>
      <rPr>
        <strike/>
        <sz val="10"/>
        <rFont val="Times New Roman"/>
        <family val="1"/>
        <charset val="204"/>
      </rPr>
      <t>технологическая модернизация экономики и формирование бережливой модели энергопотребления;</t>
    </r>
  </si>
  <si>
    <r>
      <t xml:space="preserve">-                       </t>
    </r>
    <r>
      <rPr>
        <strike/>
        <sz val="10"/>
        <rFont val="Times New Roman"/>
        <family val="1"/>
        <charset val="204"/>
      </rPr>
      <t>обновление основных производственных фондов экономики города на базе новых ресурсосберегающих технологий;</t>
    </r>
  </si>
  <si>
    <r>
      <t xml:space="preserve">-                       </t>
    </r>
    <r>
      <rPr>
        <strike/>
        <sz val="10"/>
        <rFont val="Times New Roman"/>
        <family val="1"/>
        <charset val="204"/>
      </rPr>
      <t>развитие в городе рынка энергосервисных услуг и услуг по проведению энергетического обследования;</t>
    </r>
  </si>
  <si>
    <r>
      <t>Стратегическая цель 3</t>
    </r>
    <r>
      <rPr>
        <b/>
        <sz val="10"/>
        <rFont val="Times New Roman"/>
        <family val="1"/>
        <charset val="204"/>
      </rPr>
      <t xml:space="preserve"> Рынки - 2035:</t>
    </r>
    <r>
      <rPr>
        <sz val="10"/>
        <rFont val="Times New Roman"/>
        <family val="1"/>
        <charset val="204"/>
      </rPr>
      <t xml:space="preserve"> Тверь лидирует в создании и внедрении новых продуктов и технологий. Системообразующими секторами экономики являются конкурентоспособные наукоемкие промышленные кластеры, клиентоориентированные ретейл и гостеприимство, креативные сервисы и услуги, смарт-инжиниринг и консалтинг.</t>
    </r>
  </si>
  <si>
    <r>
      <t>Стратегическая цель 4</t>
    </r>
    <r>
      <rPr>
        <b/>
        <sz val="10"/>
        <rFont val="Times New Roman"/>
        <family val="1"/>
        <charset val="204"/>
      </rPr>
      <t xml:space="preserve"> Институты - 2035:</t>
    </r>
    <r>
      <rPr>
        <sz val="10"/>
        <rFont val="Times New Roman"/>
        <family val="1"/>
        <charset val="204"/>
      </rPr>
      <t xml:space="preserve"> сбалансированная система институтов обеспечивает устойчивое развитие предпринимательства и конкурентоспособных кластеров. Тверь лидирует в применении современных технологий муниципального управления. Создана система управления будущим с эффективным взаимодействием власти, бизнеса и общества.</t>
    </r>
  </si>
  <si>
    <r>
      <t>Стратегическая цель 5 Инновации и информация - 2035:</t>
    </r>
    <r>
      <rPr>
        <sz val="10"/>
        <rFont val="Times New Roman"/>
        <family val="1"/>
        <charset val="204"/>
      </rPr>
      <t xml:space="preserve"> Тверь задает моду на прорывные инновационные практики, лидирует в развитии «умной» экономики, повсеместно и рационально используются информационно- коммуникационные технологии.</t>
    </r>
  </si>
  <si>
    <r>
      <t>Стратегическая цель 6 Финансовый капитал - 2035:</t>
    </r>
    <r>
      <rPr>
        <sz val="10"/>
        <rFont val="Times New Roman"/>
        <family val="1"/>
        <charset val="204"/>
      </rPr>
      <t xml:space="preserve"> Бюджетная система высокоэффективна.</t>
    </r>
  </si>
  <si>
    <t>открытие консультационных центров помощи родителям</t>
  </si>
  <si>
    <t xml:space="preserve">проведение  Единого дня бесплатной юридической помощи (ежеквартально) </t>
  </si>
  <si>
    <t>содействие в организации ежегодного участия образовательных организаций горда в мероприятиях Всероссийского фестиваля науки «Nauka 0+»</t>
  </si>
  <si>
    <t xml:space="preserve">- формирование   потребности экономики города Твери в квалифицированных кадрах </t>
  </si>
  <si>
    <t>- дооборудование объектов социальной инфраструктуры техническими средствами адаптации 
(обустройство пандусами и поручнями зданий муниципальных общеобразовательных учреждений города,обустройство приоритетных объектов культуры пандусами, поручнями, проведение ремонтных работ для обеспечения доступа людей с ограниченными возможностями в учреждениях культуры, проведение мероприятий по обустройству пандусов, поручней в домах  проживания инвалидов-колясочников)</t>
  </si>
  <si>
    <t>МКУ «Управление социальной политики»/Управление образования/Управление по культуре, спорту и делам молодежи Департамент архитектуры и градостроительства администрации города Твери - исключить
/Администрации районов в городе Твери/</t>
  </si>
  <si>
    <t>- социальная поддержка семей с детьми, в том числе находящихся в трудной жизненной ситуации:
- обеспечение учащихся 1-4 классов бесплатными горячими завтраками и обеспечение бесплатным горячим питанием детей из семей, находящихся в трудной жизненной ситуации
- оказание адресной социальной помощи в натуральном и денежном видах малообеспеченным гражданам, оказавшимся в трудной жизненной и экстремальной ситуациях;</t>
  </si>
  <si>
    <t>Задача 2.                       Комплексное обустройство автомобильных дорог и снижение количества аварийно-опасных участков:</t>
  </si>
  <si>
    <t>Задача 3.  Создание комфортной городской среды для пешеходного и велосипедного движения:</t>
  </si>
  <si>
    <t>Задача 4.     Реконструкция и строительство городской системы ливневой канализации и очистных сооружений</t>
  </si>
  <si>
    <t>Задача 5.                       Повышение эффективности городской системы обращения с отходами:</t>
  </si>
  <si>
    <t>Задача 6 Снижение объема жилищного фонда, нуждающегося в капитальном ремонте:</t>
  </si>
  <si>
    <t>Задача 7.  Снижение количества аварийного жилья:</t>
  </si>
  <si>
    <t>внедрение единой диспетчерской службы города, обладающей электронной базой актуальных сведений о параметрах функционирования города, работа которой синхронизирована со всеми экстренными службами и организациями, отвечающими за работу городской инфраструктуры, а также обеспечивающей выполнение сценариев реагирования на различные кризисные ситуации</t>
  </si>
  <si>
    <t>оснащение МКД автоматизированными системами учета потребления тепловой энергии, горячей воды на коллективных (общедомовых) приборах учета, обеспечивающими снятие и дистанционную передачу показаний температуры теплоносителя, давления, объема потребления</t>
  </si>
  <si>
    <t>оснащение автоматизированными системами учета потребления холодной воды на коллективных (общедомовых) приборах учета, обеспечивающими снятие и дистанционную передачу показаний давления и объема потребления</t>
  </si>
  <si>
    <t>обеспечение приема данных с автоматизированных систем учета потребления коммунальных ресурсов в единую диспетчерскую службу города (Интеллектуальный центр городского управления), а в случае критических отклонений их показаний - выявление наличия фактов аварийных ситуаций и сроках их устранения с последующим контролем исполнения; синхронизация данных с ресурсоснабжающими организациями</t>
  </si>
  <si>
    <t>проведение мероприятий по энергосбережению и повышению энергетической эффективности в государственных учреждениях субъекта Российской Федерации, муниципальных учреждениях, органах государственной власти субъектов Российской Федерации, органах местного самоуправления</t>
  </si>
  <si>
    <t>,</t>
  </si>
  <si>
    <t>областной АИП</t>
  </si>
  <si>
    <t xml:space="preserve">
Сспортивно-концертный комплекс с ледовой ареной и трибунами на 10 000 зрителей (Октябрьский проспект)
- стадион «Центральный»; 
- центр по видам единоборств (улица Озерная);
- реконструкция стадиона им. Вагжанова;
- строительство физкультурно-оздоровительного комплекса в микрорайоне "Радужный"
- строительство объекта "Воднолыжный парк" в районе Константиновского карьера (частные инвестиции)
- строительство спортивно-оздоровительных центров и сооружений (частные инвестиции).
</t>
  </si>
  <si>
    <r>
      <t>Задача 4</t>
    </r>
    <r>
      <rPr>
        <sz val="10"/>
        <rFont val="Times New Roman"/>
        <family val="1"/>
        <charset val="204"/>
      </rPr>
      <t>. Обеспечение  условий для полноценного воспитания детей</t>
    </r>
  </si>
  <si>
    <t>Строительство детской клинической больницы (2018-2021)</t>
  </si>
  <si>
    <t>Строительство современных объектов спортивной инфраструктуры, реконструкция имеющихся:
футбольный манеж с искусственной травой (ул. 2-я Красина) (2020-2022)
спортивный центр по видам гребли; (2010-2020)
 многофункциональный спортивный центр - гребная база; (2011-2021)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</si>
</sst>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_₽"/>
    <numFmt numFmtId="165" formatCode="#,##0_р_."/>
    <numFmt numFmtId="166" formatCode="#,##0.0"/>
    <numFmt numFmtId="167" formatCode="000000"/>
    <numFmt numFmtId="168" formatCode="#,##0.0\ _₽"/>
  </numFmts>
  <fonts count="43" x14ac:knownFonts="1">
    <font>
      <sz val="11"/>
      <color theme="1"/>
      <name val="Calibri"/>
      <family val="2"/>
      <scheme val="minor"/>
    </font>
    <font>
      <b/>
      <sz val="10"/>
      <color indexed="8"/>
      <name val="Times New Roman"/>
      <family val="1"/>
      <charset val="204"/>
    </font>
    <font>
      <sz val="10"/>
      <color indexed="8"/>
      <name val="Times New Roman"/>
      <family val="1"/>
      <charset val="204"/>
    </font>
    <font>
      <sz val="10"/>
      <color indexed="8"/>
      <name val="Times New Roman"/>
      <family val="1"/>
      <charset val="204"/>
    </font>
    <font>
      <b/>
      <sz val="10"/>
      <color indexed="8"/>
      <name val="Times New Roman"/>
      <family val="1"/>
      <charset val="204"/>
    </font>
    <font>
      <sz val="10"/>
      <color indexed="30"/>
      <name val="Times New Roman"/>
      <family val="1"/>
      <charset val="204"/>
    </font>
    <font>
      <sz val="10"/>
      <color indexed="10"/>
      <name val="Times New Roman"/>
      <family val="1"/>
      <charset val="204"/>
    </font>
    <font>
      <b/>
      <u/>
      <sz val="10"/>
      <color indexed="8"/>
      <name val="Times New Roman"/>
      <family val="1"/>
      <charset val="204"/>
    </font>
    <font>
      <b/>
      <u/>
      <sz val="10"/>
      <color indexed="8"/>
      <name val="Times New Roman"/>
      <family val="1"/>
      <charset val="204"/>
    </font>
    <font>
      <b/>
      <i/>
      <sz val="10"/>
      <color indexed="8"/>
      <name val="Times New Roman"/>
      <family val="1"/>
      <charset val="204"/>
    </font>
    <font>
      <sz val="10"/>
      <color indexed="17"/>
      <name val="Times New Roman"/>
      <family val="1"/>
      <charset val="204"/>
    </font>
    <font>
      <i/>
      <sz val="10"/>
      <color indexed="8"/>
      <name val="Times New Roman"/>
      <family val="1"/>
      <charset val="204"/>
    </font>
    <font>
      <i/>
      <sz val="10"/>
      <color indexed="30"/>
      <name val="Times New Roman"/>
      <family val="1"/>
      <charset val="204"/>
    </font>
    <font>
      <b/>
      <sz val="14"/>
      <color indexed="8"/>
      <name val="Calibri"/>
      <family val="2"/>
      <charset val="204"/>
    </font>
    <font>
      <sz val="10"/>
      <color indexed="8"/>
      <name val="Calibri"/>
      <family val="2"/>
    </font>
    <font>
      <b/>
      <sz val="10"/>
      <color indexed="56"/>
      <name val="Times New Roman"/>
      <family val="1"/>
      <charset val="204"/>
    </font>
    <font>
      <sz val="10"/>
      <color indexed="10"/>
      <name val="Calibri"/>
      <family val="2"/>
    </font>
    <font>
      <i/>
      <sz val="10"/>
      <color indexed="8"/>
      <name val="Calibri"/>
      <family val="2"/>
    </font>
    <font>
      <sz val="10"/>
      <name val="Times New Roman"/>
      <family val="1"/>
      <charset val="204"/>
    </font>
    <font>
      <sz val="8"/>
      <name val="Calibri"/>
      <family val="2"/>
    </font>
    <font>
      <b/>
      <sz val="10"/>
      <color indexed="8"/>
      <name val="Calibri"/>
      <family val="2"/>
      <charset val="204"/>
    </font>
    <font>
      <sz val="10"/>
      <color indexed="17"/>
      <name val="Calibri"/>
      <family val="2"/>
    </font>
    <font>
      <b/>
      <sz val="10"/>
      <color indexed="8"/>
      <name val="Calibri"/>
      <family val="2"/>
    </font>
    <font>
      <sz val="9"/>
      <color indexed="8"/>
      <name val="Calibri"/>
      <family val="2"/>
    </font>
    <font>
      <b/>
      <sz val="10"/>
      <color rgb="FFFF0000"/>
      <name val="Times New Roman"/>
      <family val="1"/>
      <charset val="204"/>
    </font>
    <font>
      <sz val="10"/>
      <color rgb="FFFF0000"/>
      <name val="Times New Roman"/>
      <family val="1"/>
      <charset val="204"/>
    </font>
    <font>
      <sz val="10"/>
      <color rgb="FFFF0000"/>
      <name val="Calibri"/>
      <family val="2"/>
    </font>
    <font>
      <sz val="11"/>
      <name val="Times New Roman"/>
      <family val="1"/>
      <charset val="204"/>
    </font>
    <font>
      <sz val="8"/>
      <color indexed="8"/>
      <name val="Times New Roman"/>
      <family val="1"/>
      <charset val="204"/>
    </font>
    <font>
      <sz val="10"/>
      <color rgb="FF00B050"/>
      <name val="Times New Roman"/>
      <family val="1"/>
      <charset val="204"/>
    </font>
    <font>
      <b/>
      <sz val="10"/>
      <color rgb="FF7030A0"/>
      <name val="Times New Roman"/>
      <family val="1"/>
      <charset val="204"/>
    </font>
    <font>
      <b/>
      <sz val="10"/>
      <color rgb="FFFF0000"/>
      <name val="Calibri"/>
      <family val="2"/>
      <charset val="204"/>
    </font>
    <font>
      <sz val="10"/>
      <color rgb="FFFF0000"/>
      <name val="Calibri"/>
      <family val="2"/>
      <charset val="204"/>
    </font>
    <font>
      <b/>
      <sz val="10"/>
      <name val="Times New Roman"/>
      <family val="1"/>
      <charset val="204"/>
    </font>
    <font>
      <strike/>
      <sz val="10"/>
      <name val="Times New Roman"/>
      <family val="1"/>
      <charset val="204"/>
    </font>
    <font>
      <sz val="10"/>
      <color theme="9" tint="-0.249977111117893"/>
      <name val="Times New Roman"/>
      <family val="1"/>
      <charset val="204"/>
    </font>
    <font>
      <i/>
      <sz val="10"/>
      <color theme="9" tint="-0.249977111117893"/>
      <name val="Times New Roman"/>
      <family val="1"/>
      <charset val="204"/>
    </font>
    <font>
      <b/>
      <u/>
      <sz val="10"/>
      <name val="Times New Roman"/>
      <family val="1"/>
      <charset val="204"/>
    </font>
    <font>
      <strike/>
      <sz val="10"/>
      <name val="Cambria"/>
      <family val="1"/>
      <charset val="204"/>
    </font>
    <font>
      <sz val="10"/>
      <name val="Calibri"/>
      <family val="2"/>
    </font>
    <font>
      <sz val="10"/>
      <color theme="0"/>
      <name val="Calibri"/>
      <family val="2"/>
    </font>
    <font>
      <b/>
      <strike/>
      <sz val="10"/>
      <name val="Times New Roman"/>
      <family val="1"/>
      <charset val="204"/>
    </font>
    <font>
      <b/>
      <strike/>
      <sz val="10"/>
      <name val="Cambria"/>
      <family val="1"/>
      <charset val="204"/>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9"/>
        <bgColor indexed="64"/>
      </patternFill>
    </fill>
    <fill>
      <patternFill patternType="solid">
        <fgColor indexed="29"/>
        <bgColor indexed="64"/>
      </patternFill>
    </fill>
    <fill>
      <patternFill patternType="solid">
        <fgColor indexed="13"/>
        <bgColor indexed="64"/>
      </patternFill>
    </fill>
    <fill>
      <patternFill patternType="solid">
        <fgColor indexed="50"/>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59999389629810485"/>
        <bgColor indexed="64"/>
      </patternFill>
    </fill>
  </fills>
  <borders count="20">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6">
    <xf numFmtId="0" fontId="0" fillId="0" borderId="0" xfId="0"/>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2"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5" fillId="0" borderId="4" xfId="0" applyFont="1" applyBorder="1" applyAlignment="1">
      <alignment vertical="center" wrapText="1"/>
    </xf>
    <xf numFmtId="0" fontId="8" fillId="0" borderId="4" xfId="0" applyFont="1" applyBorder="1" applyAlignment="1">
      <alignment horizontal="justify" vertical="center" wrapText="1"/>
    </xf>
    <xf numFmtId="0" fontId="3"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vertical="center" wrapText="1"/>
    </xf>
    <xf numFmtId="0" fontId="1" fillId="3" borderId="6" xfId="0" applyFont="1" applyFill="1" applyBorder="1" applyAlignment="1">
      <alignment vertical="center" wrapText="1"/>
    </xf>
    <xf numFmtId="0" fontId="2" fillId="0" borderId="5" xfId="0" applyFont="1" applyBorder="1" applyAlignment="1">
      <alignment vertical="center" wrapText="1"/>
    </xf>
    <xf numFmtId="0" fontId="14" fillId="0" borderId="0" xfId="0" applyFont="1"/>
    <xf numFmtId="0" fontId="14" fillId="0" borderId="4" xfId="0" applyFont="1" applyBorder="1"/>
    <xf numFmtId="0" fontId="14" fillId="0" borderId="4" xfId="0" applyFont="1" applyBorder="1" applyAlignment="1">
      <alignment vertical="top" wrapText="1"/>
    </xf>
    <xf numFmtId="0" fontId="1" fillId="0" borderId="9" xfId="0" applyFont="1" applyBorder="1" applyAlignment="1">
      <alignment vertical="center" wrapText="1"/>
    </xf>
    <xf numFmtId="0" fontId="1" fillId="3" borderId="4" xfId="0" applyFont="1" applyFill="1" applyBorder="1" applyAlignment="1">
      <alignment vertical="center" wrapText="1"/>
    </xf>
    <xf numFmtId="0" fontId="14" fillId="3" borderId="0" xfId="0" applyFont="1" applyFill="1"/>
    <xf numFmtId="0" fontId="1" fillId="4" borderId="4" xfId="0" applyFont="1" applyFill="1" applyBorder="1" applyAlignment="1">
      <alignment vertical="center" wrapText="1"/>
    </xf>
    <xf numFmtId="0" fontId="4" fillId="4" borderId="4" xfId="0" applyFont="1" applyFill="1" applyBorder="1" applyAlignment="1">
      <alignment vertical="center" wrapText="1"/>
    </xf>
    <xf numFmtId="0" fontId="14" fillId="4" borderId="0" xfId="0" applyFont="1" applyFill="1"/>
    <xf numFmtId="0" fontId="1" fillId="4" borderId="10"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3" fillId="4" borderId="5" xfId="0" applyFont="1" applyFill="1" applyBorder="1" applyAlignment="1">
      <alignment vertical="center" wrapText="1"/>
    </xf>
    <xf numFmtId="0" fontId="2" fillId="5" borderId="4" xfId="0" applyFont="1" applyFill="1" applyBorder="1" applyAlignment="1">
      <alignment vertical="center" wrapText="1"/>
    </xf>
    <xf numFmtId="0" fontId="1" fillId="3" borderId="10" xfId="0" applyFont="1" applyFill="1" applyBorder="1" applyAlignment="1">
      <alignment vertical="center" wrapText="1"/>
    </xf>
    <xf numFmtId="0" fontId="1" fillId="4" borderId="4" xfId="0" applyFont="1" applyFill="1" applyBorder="1" applyAlignment="1">
      <alignment horizontal="justify" vertical="center" wrapText="1"/>
    </xf>
    <xf numFmtId="0" fontId="1" fillId="4" borderId="5" xfId="0" applyFont="1" applyFill="1" applyBorder="1" applyAlignment="1">
      <alignment vertical="center" wrapText="1"/>
    </xf>
    <xf numFmtId="0" fontId="15" fillId="5" borderId="4" xfId="0" applyFont="1" applyFill="1" applyBorder="1" applyAlignment="1">
      <alignment horizontal="justify" vertical="center" wrapText="1"/>
    </xf>
    <xf numFmtId="0" fontId="1" fillId="4" borderId="5" xfId="0" applyFont="1" applyFill="1" applyBorder="1" applyAlignment="1">
      <alignment horizontal="justify" vertical="center" wrapText="1"/>
    </xf>
    <xf numFmtId="0" fontId="2" fillId="3" borderId="4" xfId="0" applyFont="1" applyFill="1" applyBorder="1" applyAlignment="1">
      <alignment vertical="center" wrapText="1"/>
    </xf>
    <xf numFmtId="0" fontId="4" fillId="3" borderId="4" xfId="0" applyFont="1" applyFill="1" applyBorder="1" applyAlignment="1">
      <alignment vertical="center" wrapText="1"/>
    </xf>
    <xf numFmtId="0" fontId="1" fillId="3" borderId="5" xfId="0" applyFont="1" applyFill="1" applyBorder="1" applyAlignment="1">
      <alignment vertical="center" wrapText="1"/>
    </xf>
    <xf numFmtId="0" fontId="4" fillId="3" borderId="4"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2" fillId="0" borderId="4" xfId="0" applyFont="1" applyFill="1" applyBorder="1" applyAlignment="1">
      <alignment vertical="center" wrapText="1"/>
    </xf>
    <xf numFmtId="0" fontId="2" fillId="0" borderId="6" xfId="0" applyFont="1" applyBorder="1" applyAlignment="1">
      <alignment vertical="center" wrapText="1"/>
    </xf>
    <xf numFmtId="0" fontId="7" fillId="2" borderId="4" xfId="0" applyFont="1" applyFill="1" applyBorder="1" applyAlignment="1">
      <alignment vertical="center" wrapText="1"/>
    </xf>
    <xf numFmtId="0" fontId="4" fillId="2" borderId="4" xfId="0" applyFont="1" applyFill="1" applyBorder="1" applyAlignment="1">
      <alignment horizontal="justify" vertical="center" wrapText="1"/>
    </xf>
    <xf numFmtId="0" fontId="7" fillId="3" borderId="4" xfId="0" applyFont="1" applyFill="1" applyBorder="1" applyAlignment="1">
      <alignment vertical="center" wrapText="1"/>
    </xf>
    <xf numFmtId="0" fontId="16" fillId="0" borderId="4" xfId="0" applyFont="1" applyBorder="1" applyAlignment="1">
      <alignment vertical="top" wrapText="1"/>
    </xf>
    <xf numFmtId="0" fontId="12" fillId="0" borderId="4" xfId="0" applyFont="1" applyBorder="1" applyAlignment="1">
      <alignment vertical="center" wrapText="1"/>
    </xf>
    <xf numFmtId="0" fontId="3" fillId="4" borderId="4" xfId="0" applyFont="1" applyFill="1" applyBorder="1" applyAlignment="1">
      <alignment vertical="center" wrapText="1"/>
    </xf>
    <xf numFmtId="0" fontId="1" fillId="2" borderId="6" xfId="0" applyFont="1" applyFill="1" applyBorder="1" applyAlignment="1">
      <alignment vertical="center" wrapText="1"/>
    </xf>
    <xf numFmtId="0" fontId="1" fillId="6" borderId="4" xfId="0" applyFont="1" applyFill="1" applyBorder="1" applyAlignment="1">
      <alignment vertical="center" wrapText="1"/>
    </xf>
    <xf numFmtId="0" fontId="14" fillId="6" borderId="4" xfId="0" applyFont="1" applyFill="1" applyBorder="1"/>
    <xf numFmtId="0" fontId="14" fillId="6" borderId="0" xfId="0" applyFont="1" applyFill="1"/>
    <xf numFmtId="0" fontId="1" fillId="0" borderId="4" xfId="0" applyFont="1" applyBorder="1" applyAlignment="1">
      <alignment horizontal="center" vertical="center" wrapText="1"/>
    </xf>
    <xf numFmtId="0" fontId="17" fillId="0" borderId="0" xfId="0" applyFont="1"/>
    <xf numFmtId="164" fontId="1" fillId="2" borderId="4" xfId="0" applyNumberFormat="1" applyFont="1" applyFill="1" applyBorder="1" applyAlignment="1">
      <alignment vertical="center" wrapText="1"/>
    </xf>
    <xf numFmtId="164" fontId="1" fillId="3" borderId="4" xfId="0" applyNumberFormat="1" applyFont="1" applyFill="1" applyBorder="1" applyAlignment="1">
      <alignment vertical="center" wrapText="1"/>
    </xf>
    <xf numFmtId="164" fontId="4" fillId="4" borderId="4" xfId="0" applyNumberFormat="1" applyFont="1" applyFill="1" applyBorder="1" applyAlignment="1">
      <alignment vertical="center" wrapText="1"/>
    </xf>
    <xf numFmtId="164" fontId="4" fillId="0" borderId="5" xfId="0" applyNumberFormat="1" applyFont="1" applyBorder="1" applyAlignment="1">
      <alignment vertical="center" wrapText="1"/>
    </xf>
    <xf numFmtId="164" fontId="3" fillId="0" borderId="4" xfId="0" applyNumberFormat="1" applyFont="1" applyBorder="1" applyAlignment="1">
      <alignment horizontal="justify" vertical="center" wrapText="1"/>
    </xf>
    <xf numFmtId="164" fontId="14" fillId="0" borderId="4" xfId="0" applyNumberFormat="1" applyFont="1" applyBorder="1"/>
    <xf numFmtId="164" fontId="2" fillId="0" borderId="4" xfId="0" applyNumberFormat="1" applyFont="1" applyBorder="1" applyAlignment="1">
      <alignment horizontal="justify" vertical="center" wrapText="1"/>
    </xf>
    <xf numFmtId="164" fontId="1" fillId="4" borderId="4" xfId="0" applyNumberFormat="1" applyFont="1" applyFill="1" applyBorder="1" applyAlignment="1">
      <alignment vertical="center" wrapText="1"/>
    </xf>
    <xf numFmtId="164" fontId="1" fillId="0" borderId="4" xfId="0" applyNumberFormat="1" applyFont="1" applyBorder="1" applyAlignment="1">
      <alignment vertical="center" wrapText="1"/>
    </xf>
    <xf numFmtId="164" fontId="1" fillId="0" borderId="5" xfId="0" applyNumberFormat="1" applyFont="1" applyBorder="1" applyAlignment="1">
      <alignment vertical="center" wrapText="1"/>
    </xf>
    <xf numFmtId="164" fontId="2" fillId="0" borderId="4" xfId="0" applyNumberFormat="1" applyFont="1" applyBorder="1" applyAlignment="1">
      <alignment vertical="center" wrapText="1"/>
    </xf>
    <xf numFmtId="164" fontId="2" fillId="0" borderId="5" xfId="0" applyNumberFormat="1" applyFont="1" applyBorder="1" applyAlignment="1">
      <alignment vertical="center" wrapText="1"/>
    </xf>
    <xf numFmtId="164" fontId="2" fillId="0" borderId="9" xfId="0" applyNumberFormat="1" applyFont="1" applyBorder="1" applyAlignment="1">
      <alignment vertical="center" wrapText="1"/>
    </xf>
    <xf numFmtId="164" fontId="2" fillId="4" borderId="5" xfId="0" applyNumberFormat="1" applyFont="1" applyFill="1" applyBorder="1" applyAlignment="1">
      <alignment vertical="center" wrapText="1"/>
    </xf>
    <xf numFmtId="164" fontId="11" fillId="0" borderId="4" xfId="0" applyNumberFormat="1" applyFont="1" applyBorder="1" applyAlignment="1">
      <alignment vertical="center" wrapText="1"/>
    </xf>
    <xf numFmtId="164" fontId="17" fillId="0" borderId="4" xfId="0" applyNumberFormat="1" applyFont="1" applyBorder="1"/>
    <xf numFmtId="164" fontId="1" fillId="3" borderId="5" xfId="0" applyNumberFormat="1" applyFont="1" applyFill="1" applyBorder="1" applyAlignment="1">
      <alignment vertical="center" wrapText="1"/>
    </xf>
    <xf numFmtId="164" fontId="2" fillId="4" borderId="4" xfId="0" applyNumberFormat="1" applyFont="1" applyFill="1" applyBorder="1" applyAlignment="1">
      <alignment vertical="center" wrapText="1"/>
    </xf>
    <xf numFmtId="164" fontId="11" fillId="0" borderId="4" xfId="0" applyNumberFormat="1" applyFont="1" applyBorder="1" applyAlignment="1">
      <alignment horizontal="justify" vertical="center" wrapText="1"/>
    </xf>
    <xf numFmtId="164" fontId="2" fillId="5" borderId="4" xfId="0" applyNumberFormat="1" applyFont="1" applyFill="1" applyBorder="1" applyAlignment="1">
      <alignment vertical="center" wrapText="1"/>
    </xf>
    <xf numFmtId="164" fontId="1" fillId="0" borderId="4" xfId="0" applyNumberFormat="1" applyFont="1" applyBorder="1" applyAlignment="1">
      <alignment horizontal="justify" vertical="center" wrapText="1"/>
    </xf>
    <xf numFmtId="164" fontId="4" fillId="3" borderId="4" xfId="0" applyNumberFormat="1" applyFont="1" applyFill="1" applyBorder="1" applyAlignment="1">
      <alignment vertical="center" wrapText="1"/>
    </xf>
    <xf numFmtId="164" fontId="1" fillId="4" borderId="5" xfId="0" applyNumberFormat="1" applyFont="1" applyFill="1" applyBorder="1" applyAlignment="1">
      <alignment vertical="center" wrapText="1"/>
    </xf>
    <xf numFmtId="164" fontId="3" fillId="0" borderId="4" xfId="0" applyNumberFormat="1" applyFont="1" applyBorder="1" applyAlignment="1">
      <alignment vertical="center" wrapText="1"/>
    </xf>
    <xf numFmtId="164" fontId="14" fillId="0" borderId="5" xfId="0" applyNumberFormat="1" applyFont="1" applyBorder="1"/>
    <xf numFmtId="164" fontId="2" fillId="3" borderId="4" xfId="0" applyNumberFormat="1" applyFont="1" applyFill="1" applyBorder="1" applyAlignment="1">
      <alignment vertical="center" wrapText="1"/>
    </xf>
    <xf numFmtId="164" fontId="14" fillId="0" borderId="9" xfId="0" applyNumberFormat="1" applyFont="1" applyBorder="1"/>
    <xf numFmtId="164" fontId="14" fillId="4" borderId="4" xfId="0" applyNumberFormat="1" applyFont="1" applyFill="1" applyBorder="1"/>
    <xf numFmtId="164" fontId="4" fillId="2" borderId="4" xfId="0" applyNumberFormat="1" applyFont="1" applyFill="1" applyBorder="1" applyAlignment="1">
      <alignment horizontal="justify" vertical="center" wrapText="1"/>
    </xf>
    <xf numFmtId="164" fontId="4" fillId="3" borderId="4" xfId="0" applyNumberFormat="1" applyFont="1" applyFill="1" applyBorder="1" applyAlignment="1">
      <alignment horizontal="justify" vertical="center" wrapText="1"/>
    </xf>
    <xf numFmtId="164" fontId="3" fillId="4" borderId="4" xfId="0" applyNumberFormat="1" applyFont="1" applyFill="1" applyBorder="1" applyAlignment="1">
      <alignment vertical="center" wrapText="1"/>
    </xf>
    <xf numFmtId="164" fontId="2" fillId="6" borderId="4" xfId="0" applyNumberFormat="1" applyFont="1" applyFill="1" applyBorder="1" applyAlignment="1">
      <alignment vertical="center" wrapText="1"/>
    </xf>
    <xf numFmtId="164" fontId="14" fillId="0" borderId="0" xfId="0" applyNumberFormat="1" applyFont="1"/>
    <xf numFmtId="0" fontId="9" fillId="7" borderId="16" xfId="0" applyFont="1" applyFill="1" applyBorder="1" applyAlignment="1">
      <alignment vertical="center" wrapText="1"/>
    </xf>
    <xf numFmtId="0" fontId="18" fillId="0" borderId="4" xfId="0" applyFont="1" applyBorder="1" applyAlignment="1">
      <alignment horizontal="center" vertical="center" wrapText="1"/>
    </xf>
    <xf numFmtId="0" fontId="14" fillId="0" borderId="4" xfId="0" applyFont="1" applyBorder="1" applyAlignment="1">
      <alignment horizontal="center" vertical="top" wrapText="1"/>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165" fontId="2" fillId="5" borderId="4" xfId="0" applyNumberFormat="1" applyFont="1" applyFill="1" applyBorder="1" applyAlignment="1">
      <alignment vertical="center" wrapText="1"/>
    </xf>
    <xf numFmtId="165" fontId="14" fillId="5" borderId="4" xfId="0" applyNumberFormat="1" applyFont="1" applyFill="1" applyBorder="1" applyAlignment="1">
      <alignment vertical="center"/>
    </xf>
    <xf numFmtId="165" fontId="14" fillId="0" borderId="4" xfId="0" applyNumberFormat="1" applyFont="1" applyBorder="1"/>
    <xf numFmtId="0" fontId="1" fillId="8" borderId="4" xfId="0" applyFont="1" applyFill="1" applyBorder="1" applyAlignment="1">
      <alignment vertical="center" wrapText="1"/>
    </xf>
    <xf numFmtId="3" fontId="1" fillId="0" borderId="4" xfId="0" applyNumberFormat="1" applyFont="1" applyBorder="1" applyAlignment="1">
      <alignment vertical="center" wrapText="1"/>
    </xf>
    <xf numFmtId="0" fontId="20" fillId="0" borderId="4" xfId="0" applyFont="1" applyBorder="1" applyAlignment="1">
      <alignment horizontal="center" vertical="center"/>
    </xf>
    <xf numFmtId="1" fontId="1" fillId="0" borderId="4" xfId="0" applyNumberFormat="1" applyFont="1" applyBorder="1" applyAlignment="1">
      <alignment vertical="center" wrapText="1"/>
    </xf>
    <xf numFmtId="3" fontId="1" fillId="0" borderId="4" xfId="0" applyNumberFormat="1" applyFont="1" applyBorder="1" applyAlignment="1">
      <alignment horizontal="right" vertical="center" wrapText="1"/>
    </xf>
    <xf numFmtId="3" fontId="1" fillId="0" borderId="4" xfId="0" applyNumberFormat="1" applyFont="1" applyBorder="1" applyAlignment="1">
      <alignment horizontal="right" vertical="center"/>
    </xf>
    <xf numFmtId="3" fontId="2" fillId="0" borderId="4" xfId="0" applyNumberFormat="1" applyFont="1" applyBorder="1" applyAlignment="1">
      <alignment horizontal="left" vertical="center" wrapText="1"/>
    </xf>
    <xf numFmtId="0" fontId="6" fillId="10" borderId="4" xfId="0" applyFont="1" applyFill="1" applyBorder="1" applyAlignment="1">
      <alignment vertical="top" wrapText="1"/>
    </xf>
    <xf numFmtId="164" fontId="10" fillId="5" borderId="4" xfId="0" applyNumberFormat="1" applyFont="1" applyFill="1" applyBorder="1" applyAlignment="1">
      <alignment horizontal="center" vertical="center" wrapText="1"/>
    </xf>
    <xf numFmtId="164" fontId="21" fillId="5" borderId="4" xfId="0" applyNumberFormat="1" applyFont="1" applyFill="1" applyBorder="1" applyAlignment="1">
      <alignment horizontal="center" vertical="center"/>
    </xf>
    <xf numFmtId="164" fontId="2" fillId="5" borderId="4" xfId="0" applyNumberFormat="1" applyFont="1" applyFill="1" applyBorder="1" applyAlignment="1">
      <alignment horizontal="center" vertical="center" wrapText="1"/>
    </xf>
    <xf numFmtId="164" fontId="14" fillId="5" borderId="4" xfId="0" applyNumberFormat="1" applyFont="1" applyFill="1" applyBorder="1" applyAlignment="1">
      <alignment horizontal="center" vertical="center"/>
    </xf>
    <xf numFmtId="0" fontId="1" fillId="5" borderId="4" xfId="0" applyFont="1" applyFill="1" applyBorder="1" applyAlignment="1">
      <alignment vertical="center" wrapText="1"/>
    </xf>
    <xf numFmtId="164" fontId="14" fillId="5" borderId="4" xfId="0" applyNumberFormat="1" applyFont="1" applyFill="1" applyBorder="1"/>
    <xf numFmtId="0" fontId="14" fillId="5" borderId="0" xfId="0" applyFont="1" applyFill="1"/>
    <xf numFmtId="164" fontId="2" fillId="5" borderId="4" xfId="0" applyNumberFormat="1" applyFont="1" applyFill="1" applyBorder="1" applyAlignment="1">
      <alignment horizontal="right" vertical="center"/>
    </xf>
    <xf numFmtId="0" fontId="14" fillId="0" borderId="4" xfId="0" applyFont="1" applyBorder="1"/>
    <xf numFmtId="164" fontId="2" fillId="5" borderId="4" xfId="0" applyNumberFormat="1" applyFont="1" applyFill="1" applyBorder="1" applyAlignment="1">
      <alignment vertical="center"/>
    </xf>
    <xf numFmtId="164" fontId="14" fillId="5" borderId="4" xfId="0" applyNumberFormat="1" applyFont="1" applyFill="1" applyBorder="1" applyAlignment="1">
      <alignment horizontal="center"/>
    </xf>
    <xf numFmtId="164" fontId="2" fillId="5" borderId="4" xfId="0" applyNumberFormat="1" applyFont="1" applyFill="1" applyBorder="1" applyAlignment="1">
      <alignment horizontal="center" wrapText="1"/>
    </xf>
    <xf numFmtId="0" fontId="1" fillId="4" borderId="9" xfId="0" applyFont="1" applyFill="1" applyBorder="1" applyAlignment="1">
      <alignment horizontal="justify" vertical="center" wrapText="1"/>
    </xf>
    <xf numFmtId="165" fontId="1" fillId="4" borderId="9" xfId="0" applyNumberFormat="1" applyFont="1" applyFill="1" applyBorder="1" applyAlignment="1">
      <alignment horizontal="right" vertical="center" wrapText="1"/>
    </xf>
    <xf numFmtId="0" fontId="22" fillId="4" borderId="0" xfId="0" applyFont="1" applyFill="1"/>
    <xf numFmtId="164" fontId="2" fillId="5" borderId="4" xfId="0" applyNumberFormat="1" applyFont="1" applyFill="1" applyBorder="1" applyAlignment="1">
      <alignment horizontal="justify" vertical="center" wrapText="1"/>
    </xf>
    <xf numFmtId="164" fontId="1" fillId="3" borderId="4" xfId="0" applyNumberFormat="1" applyFont="1" applyFill="1" applyBorder="1" applyAlignment="1">
      <alignment horizontal="center" vertical="center" wrapText="1"/>
    </xf>
    <xf numFmtId="164" fontId="2" fillId="0" borderId="4" xfId="0" applyNumberFormat="1" applyFont="1" applyBorder="1" applyAlignment="1">
      <alignment horizontal="center" vertical="center" wrapText="1"/>
    </xf>
    <xf numFmtId="164" fontId="3" fillId="4" borderId="4"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11" fillId="0" borderId="4" xfId="0" applyFont="1" applyBorder="1" applyAlignment="1">
      <alignment vertical="center" wrapText="1"/>
    </xf>
    <xf numFmtId="164" fontId="2" fillId="11" borderId="4" xfId="0" applyNumberFormat="1" applyFont="1" applyFill="1" applyBorder="1" applyAlignment="1">
      <alignment vertical="center" wrapText="1"/>
    </xf>
    <xf numFmtId="0" fontId="14" fillId="11" borderId="0" xfId="0" applyFont="1" applyFill="1"/>
    <xf numFmtId="0" fontId="24" fillId="4" borderId="4" xfId="0" applyFont="1" applyFill="1" applyBorder="1" applyAlignment="1">
      <alignment vertical="center" wrapText="1"/>
    </xf>
    <xf numFmtId="0" fontId="25" fillId="4" borderId="4" xfId="0" applyFont="1" applyFill="1" applyBorder="1" applyAlignment="1">
      <alignment vertical="center" wrapText="1"/>
    </xf>
    <xf numFmtId="164" fontId="25" fillId="4" borderId="4" xfId="0" applyNumberFormat="1" applyFont="1" applyFill="1" applyBorder="1" applyAlignment="1">
      <alignment vertical="center" wrapText="1"/>
    </xf>
    <xf numFmtId="164" fontId="26" fillId="4" borderId="4" xfId="0" applyNumberFormat="1" applyFont="1" applyFill="1" applyBorder="1"/>
    <xf numFmtId="0" fontId="26" fillId="4" borderId="0" xfId="0" applyFont="1" applyFill="1"/>
    <xf numFmtId="49" fontId="24" fillId="4" borderId="4" xfId="0" applyNumberFormat="1" applyFont="1" applyFill="1" applyBorder="1" applyAlignment="1">
      <alignment vertical="center" wrapText="1"/>
    </xf>
    <xf numFmtId="0" fontId="27" fillId="0" borderId="4" xfId="0" applyFont="1" applyFill="1" applyBorder="1" applyAlignment="1">
      <alignment horizontal="center" vertical="center"/>
    </xf>
    <xf numFmtId="0" fontId="27" fillId="0" borderId="4" xfId="0" applyFont="1" applyFill="1" applyBorder="1" applyAlignment="1">
      <alignment horizontal="right" vertical="center"/>
    </xf>
    <xf numFmtId="164" fontId="2" fillId="0" borderId="4" xfId="0" applyNumberFormat="1" applyFont="1" applyBorder="1" applyAlignment="1">
      <alignment horizontal="right" vertical="center" wrapText="1"/>
    </xf>
    <xf numFmtId="164" fontId="4" fillId="12" borderId="5" xfId="0" applyNumberFormat="1" applyFont="1" applyFill="1" applyBorder="1" applyAlignment="1">
      <alignment horizontal="center" vertical="center" wrapText="1"/>
    </xf>
    <xf numFmtId="164" fontId="4" fillId="13" borderId="5" xfId="0" applyNumberFormat="1" applyFont="1" applyFill="1" applyBorder="1" applyAlignment="1">
      <alignment horizontal="center" vertical="center" wrapText="1"/>
    </xf>
    <xf numFmtId="0" fontId="2" fillId="0" borderId="5" xfId="0" applyFont="1" applyBorder="1" applyAlignment="1" applyProtection="1">
      <alignment vertical="center" wrapText="1"/>
      <protection locked="0"/>
    </xf>
    <xf numFmtId="0" fontId="5" fillId="0" borderId="4" xfId="0" applyFont="1" applyBorder="1" applyAlignment="1" applyProtection="1">
      <alignment horizontal="justify" vertical="center" wrapText="1"/>
      <protection locked="0"/>
    </xf>
    <xf numFmtId="0" fontId="25" fillId="0" borderId="4" xfId="0" applyFont="1" applyBorder="1" applyAlignment="1">
      <alignment vertical="center" wrapText="1"/>
    </xf>
    <xf numFmtId="0" fontId="28" fillId="0" borderId="4" xfId="0" applyFont="1" applyBorder="1" applyAlignment="1">
      <alignment horizontal="justify" vertical="center" wrapText="1"/>
    </xf>
    <xf numFmtId="0" fontId="29" fillId="5" borderId="4" xfId="0" applyFont="1" applyFill="1" applyBorder="1" applyAlignment="1">
      <alignment vertical="center" wrapText="1"/>
    </xf>
    <xf numFmtId="0" fontId="30" fillId="0" borderId="4" xfId="0" applyFont="1" applyBorder="1" applyAlignment="1">
      <alignment vertical="center" wrapText="1"/>
    </xf>
    <xf numFmtId="0" fontId="2" fillId="0" borderId="5" xfId="0" applyFont="1" applyBorder="1" applyAlignment="1" applyProtection="1">
      <alignment horizontal="left" vertical="center" wrapText="1"/>
      <protection locked="0"/>
    </xf>
    <xf numFmtId="0" fontId="1" fillId="0" borderId="4" xfId="0" applyFont="1" applyBorder="1" applyAlignment="1">
      <alignment horizontal="justify" vertical="center" wrapText="1"/>
    </xf>
    <xf numFmtId="0" fontId="2" fillId="0" borderId="4" xfId="0" applyFont="1" applyBorder="1" applyAlignment="1">
      <alignment vertical="center" wrapText="1"/>
    </xf>
    <xf numFmtId="164" fontId="14" fillId="0" borderId="4" xfId="0" applyNumberFormat="1" applyFont="1" applyBorder="1"/>
    <xf numFmtId="164" fontId="1" fillId="0" borderId="4" xfId="0" applyNumberFormat="1" applyFont="1" applyBorder="1" applyAlignment="1">
      <alignment vertical="center" wrapText="1"/>
    </xf>
    <xf numFmtId="0" fontId="25" fillId="4" borderId="4" xfId="0" applyFont="1" applyFill="1" applyBorder="1" applyAlignment="1">
      <alignment vertical="center" wrapText="1"/>
    </xf>
    <xf numFmtId="0" fontId="25" fillId="0" borderId="4" xfId="0" applyFont="1" applyBorder="1" applyAlignment="1">
      <alignment vertical="center" wrapText="1"/>
    </xf>
    <xf numFmtId="0" fontId="26" fillId="0" borderId="4" xfId="0" applyFont="1" applyBorder="1" applyAlignment="1">
      <alignment horizontal="center" vertical="top" wrapText="1"/>
    </xf>
    <xf numFmtId="0" fontId="32" fillId="0" borderId="4" xfId="0" applyFont="1" applyBorder="1" applyAlignment="1">
      <alignment horizontal="left" vertical="top" wrapText="1"/>
    </xf>
    <xf numFmtId="0" fontId="32" fillId="0" borderId="4" xfId="0" applyFont="1" applyBorder="1" applyAlignment="1">
      <alignment horizontal="center" vertical="top" wrapText="1"/>
    </xf>
    <xf numFmtId="0" fontId="24" fillId="5" borderId="4" xfId="0" applyFont="1" applyFill="1" applyBorder="1" applyAlignment="1">
      <alignment horizontal="justify" vertical="center" wrapText="1"/>
    </xf>
    <xf numFmtId="0" fontId="25" fillId="5" borderId="19" xfId="0" applyFont="1" applyFill="1" applyBorder="1" applyAlignment="1">
      <alignment vertical="center" wrapText="1"/>
    </xf>
    <xf numFmtId="164" fontId="1" fillId="2" borderId="4" xfId="0" applyNumberFormat="1" applyFont="1" applyFill="1" applyBorder="1" applyAlignment="1">
      <alignment horizontal="center" vertical="center" wrapText="1"/>
    </xf>
    <xf numFmtId="164" fontId="2" fillId="0" borderId="5" xfId="0" applyNumberFormat="1" applyFont="1" applyBorder="1" applyAlignment="1">
      <alignment horizontal="right" vertical="center" wrapText="1"/>
    </xf>
    <xf numFmtId="164" fontId="2" fillId="0" borderId="9" xfId="0" applyNumberFormat="1" applyFont="1" applyBorder="1" applyAlignment="1">
      <alignment horizontal="right" vertical="center" wrapText="1"/>
    </xf>
    <xf numFmtId="164" fontId="1" fillId="4" borderId="4" xfId="0" applyNumberFormat="1" applyFont="1" applyFill="1" applyBorder="1" applyAlignment="1">
      <alignment horizontal="right" vertical="center" wrapText="1"/>
    </xf>
    <xf numFmtId="164" fontId="1" fillId="0" borderId="4" xfId="0" applyNumberFormat="1" applyFont="1" applyBorder="1" applyAlignment="1">
      <alignment horizontal="right" vertical="center" wrapText="1"/>
    </xf>
    <xf numFmtId="164" fontId="4" fillId="2" borderId="4" xfId="0" applyNumberFormat="1" applyFont="1" applyFill="1" applyBorder="1" applyAlignment="1">
      <alignment horizontal="center" vertical="center" wrapText="1"/>
    </xf>
    <xf numFmtId="164" fontId="4" fillId="12" borderId="5" xfId="0" applyNumberFormat="1" applyFont="1" applyFill="1" applyBorder="1" applyAlignment="1">
      <alignment horizontal="left" vertical="center" wrapText="1"/>
    </xf>
    <xf numFmtId="164" fontId="4" fillId="3" borderId="4" xfId="0" applyNumberFormat="1" applyFont="1" applyFill="1" applyBorder="1" applyAlignment="1">
      <alignment horizontal="left" vertical="center" wrapText="1"/>
    </xf>
    <xf numFmtId="164" fontId="4" fillId="13" borderId="5" xfId="0" applyNumberFormat="1" applyFont="1" applyFill="1" applyBorder="1" applyAlignment="1">
      <alignment horizontal="left" vertical="center" wrapText="1"/>
    </xf>
    <xf numFmtId="164" fontId="14" fillId="0" borderId="4" xfId="0" applyNumberFormat="1" applyFont="1" applyBorder="1" applyAlignment="1">
      <alignment vertical="center"/>
    </xf>
    <xf numFmtId="164" fontId="14" fillId="0" borderId="4" xfId="0" applyNumberFormat="1" applyFont="1" applyBorder="1" applyAlignment="1">
      <alignment horizontal="center"/>
    </xf>
    <xf numFmtId="164" fontId="2" fillId="0" borderId="4" xfId="0" applyNumberFormat="1" applyFont="1" applyBorder="1" applyAlignment="1">
      <alignment horizontal="center" wrapText="1"/>
    </xf>
    <xf numFmtId="164" fontId="14" fillId="0" borderId="4" xfId="0" applyNumberFormat="1" applyFont="1" applyBorder="1" applyAlignment="1">
      <alignment horizontal="right" vertical="center"/>
    </xf>
    <xf numFmtId="0" fontId="4" fillId="11" borderId="4" xfId="0" applyFont="1" applyFill="1" applyBorder="1" applyAlignment="1">
      <alignment horizontal="justify" vertical="center" wrapText="1"/>
    </xf>
    <xf numFmtId="0" fontId="2" fillId="11" borderId="4" xfId="0" applyFont="1" applyFill="1" applyBorder="1" applyAlignment="1">
      <alignment vertical="center" wrapText="1"/>
    </xf>
    <xf numFmtId="0" fontId="25" fillId="11" borderId="4" xfId="0" applyFont="1" applyFill="1" applyBorder="1" applyAlignment="1">
      <alignment vertical="center" wrapText="1"/>
    </xf>
    <xf numFmtId="164" fontId="14" fillId="11" borderId="4" xfId="0" applyNumberFormat="1" applyFont="1" applyFill="1" applyBorder="1"/>
    <xf numFmtId="0" fontId="26" fillId="11" borderId="0" xfId="0" applyFont="1" applyFill="1"/>
    <xf numFmtId="0" fontId="24" fillId="4" borderId="4" xfId="0" applyFont="1" applyFill="1" applyBorder="1" applyAlignment="1">
      <alignment horizontal="justify" vertical="center" wrapText="1"/>
    </xf>
    <xf numFmtId="0" fontId="36" fillId="0" borderId="4" xfId="0" applyFont="1" applyBorder="1" applyAlignment="1">
      <alignment vertical="center" wrapText="1"/>
    </xf>
    <xf numFmtId="0" fontId="35" fillId="0" borderId="4" xfId="0" applyFont="1" applyBorder="1" applyAlignment="1">
      <alignment vertical="center" wrapText="1"/>
    </xf>
    <xf numFmtId="0" fontId="3" fillId="11" borderId="4" xfId="0" applyFont="1" applyFill="1" applyBorder="1" applyAlignment="1">
      <alignment vertical="center" wrapText="1"/>
    </xf>
    <xf numFmtId="0" fontId="1" fillId="11" borderId="4" xfId="0" applyFont="1" applyFill="1" applyBorder="1" applyAlignment="1">
      <alignment vertical="center" wrapText="1"/>
    </xf>
    <xf numFmtId="164" fontId="3" fillId="11" borderId="4" xfId="0" applyNumberFormat="1" applyFont="1" applyFill="1" applyBorder="1" applyAlignment="1">
      <alignment vertical="center" wrapText="1"/>
    </xf>
    <xf numFmtId="164" fontId="4" fillId="11" borderId="5" xfId="0" applyNumberFormat="1" applyFont="1" applyFill="1" applyBorder="1" applyAlignment="1">
      <alignment horizontal="center" vertical="center" wrapText="1"/>
    </xf>
    <xf numFmtId="0" fontId="32" fillId="11" borderId="4" xfId="0" applyFont="1" applyFill="1" applyBorder="1" applyAlignment="1">
      <alignment vertical="top" wrapText="1"/>
    </xf>
    <xf numFmtId="0" fontId="14" fillId="11" borderId="4" xfId="0" applyFont="1" applyFill="1" applyBorder="1" applyAlignment="1">
      <alignment vertical="top" wrapText="1"/>
    </xf>
    <xf numFmtId="49" fontId="18" fillId="11" borderId="4" xfId="0" applyNumberFormat="1" applyFont="1" applyFill="1" applyBorder="1" applyAlignment="1">
      <alignment horizontal="justify" vertical="center" wrapText="1"/>
    </xf>
    <xf numFmtId="0" fontId="18" fillId="11" borderId="4" xfId="0" applyFont="1" applyFill="1" applyBorder="1" applyAlignment="1">
      <alignment vertical="center" wrapText="1"/>
    </xf>
    <xf numFmtId="164" fontId="1" fillId="11" borderId="4" xfId="0" applyNumberFormat="1" applyFont="1" applyFill="1" applyBorder="1" applyAlignment="1">
      <alignment vertical="center" wrapText="1"/>
    </xf>
    <xf numFmtId="0" fontId="18" fillId="4" borderId="5" xfId="0" applyFont="1" applyFill="1" applyBorder="1" applyAlignment="1">
      <alignment vertical="center" wrapText="1"/>
    </xf>
    <xf numFmtId="0" fontId="18" fillId="0" borderId="5"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18" fillId="4" borderId="4" xfId="0" applyFont="1" applyFill="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33" fillId="4" borderId="9" xfId="0" applyFont="1" applyFill="1" applyBorder="1" applyAlignment="1">
      <alignment vertical="center" wrapText="1"/>
    </xf>
    <xf numFmtId="0" fontId="18" fillId="5" borderId="4" xfId="0" applyFont="1" applyFill="1" applyBorder="1" applyAlignment="1">
      <alignment vertical="center" wrapText="1"/>
    </xf>
    <xf numFmtId="0" fontId="34" fillId="0" borderId="4" xfId="0" applyFont="1" applyBorder="1" applyAlignment="1">
      <alignment vertical="center" wrapText="1"/>
    </xf>
    <xf numFmtId="0" fontId="18" fillId="5" borderId="18" xfId="0" applyFont="1" applyFill="1" applyBorder="1" applyAlignment="1">
      <alignment vertical="center" wrapText="1"/>
    </xf>
    <xf numFmtId="0" fontId="33" fillId="0" borderId="4" xfId="0" applyFont="1" applyBorder="1" applyAlignment="1">
      <alignment vertical="center" wrapText="1"/>
    </xf>
    <xf numFmtId="0" fontId="34" fillId="4" borderId="4" xfId="0" applyFont="1" applyFill="1" applyBorder="1" applyAlignment="1">
      <alignment vertical="center" wrapText="1"/>
    </xf>
    <xf numFmtId="49" fontId="18" fillId="0" borderId="4" xfId="0" applyNumberFormat="1" applyFont="1" applyBorder="1" applyAlignment="1">
      <alignment horizontal="justify" vertical="center" wrapText="1"/>
    </xf>
    <xf numFmtId="0" fontId="18" fillId="5" borderId="5" xfId="0" applyFont="1" applyFill="1" applyBorder="1" applyAlignment="1">
      <alignment vertical="center" wrapText="1"/>
    </xf>
    <xf numFmtId="0" fontId="33" fillId="4" borderId="5" xfId="0" applyFont="1" applyFill="1" applyBorder="1" applyAlignment="1">
      <alignment vertical="center" wrapText="1"/>
    </xf>
    <xf numFmtId="0" fontId="18" fillId="14" borderId="4" xfId="0" applyFont="1" applyFill="1" applyBorder="1" applyAlignment="1">
      <alignment vertical="center" wrapText="1"/>
    </xf>
    <xf numFmtId="0" fontId="18" fillId="3" borderId="4" xfId="0" applyFont="1" applyFill="1" applyBorder="1" applyAlignment="1">
      <alignment vertical="center" wrapText="1"/>
    </xf>
    <xf numFmtId="0" fontId="18" fillId="0" borderId="2" xfId="0" applyFont="1" applyBorder="1" applyAlignment="1">
      <alignment vertical="center" wrapText="1"/>
    </xf>
    <xf numFmtId="0" fontId="33" fillId="4" borderId="4" xfId="0" applyFont="1" applyFill="1" applyBorder="1" applyAlignment="1">
      <alignment vertical="center" wrapText="1"/>
    </xf>
    <xf numFmtId="0" fontId="37" fillId="2" borderId="4" xfId="0" applyFont="1" applyFill="1" applyBorder="1" applyAlignment="1">
      <alignment vertical="center" wrapText="1"/>
    </xf>
    <xf numFmtId="0" fontId="37" fillId="3" borderId="4" xfId="0" applyFont="1" applyFill="1" applyBorder="1" applyAlignment="1">
      <alignment vertical="center" wrapText="1"/>
    </xf>
    <xf numFmtId="0" fontId="33" fillId="3" borderId="4" xfId="0" applyFont="1" applyFill="1" applyBorder="1" applyAlignment="1">
      <alignment vertical="center" wrapText="1"/>
    </xf>
    <xf numFmtId="164" fontId="18" fillId="4" borderId="4" xfId="0" applyNumberFormat="1" applyFont="1" applyFill="1" applyBorder="1" applyAlignment="1">
      <alignment vertical="center" wrapText="1"/>
    </xf>
    <xf numFmtId="0" fontId="18" fillId="0" borderId="4" xfId="0" applyFont="1" applyBorder="1" applyAlignment="1">
      <alignment vertical="top" wrapText="1"/>
    </xf>
    <xf numFmtId="0" fontId="38" fillId="4" borderId="4" xfId="0" applyFont="1" applyFill="1" applyBorder="1" applyAlignment="1">
      <alignment vertical="center" wrapText="1"/>
    </xf>
    <xf numFmtId="164" fontId="18" fillId="11" borderId="4" xfId="0" applyNumberFormat="1" applyFont="1" applyFill="1" applyBorder="1" applyAlignment="1">
      <alignment vertical="center" wrapText="1"/>
    </xf>
    <xf numFmtId="0" fontId="39" fillId="4" borderId="4" xfId="0" applyFont="1" applyFill="1" applyBorder="1" applyAlignment="1">
      <alignment vertical="top" wrapText="1"/>
    </xf>
    <xf numFmtId="0" fontId="33" fillId="2" borderId="4" xfId="0" applyFont="1" applyFill="1" applyBorder="1" applyAlignment="1">
      <alignment vertical="center" wrapText="1"/>
    </xf>
    <xf numFmtId="49" fontId="33" fillId="4" borderId="4" xfId="0" applyNumberFormat="1" applyFont="1" applyFill="1" applyBorder="1" applyAlignment="1">
      <alignment vertical="center" wrapText="1"/>
    </xf>
    <xf numFmtId="0" fontId="39" fillId="6" borderId="4" xfId="0" applyFont="1" applyFill="1" applyBorder="1"/>
    <xf numFmtId="0" fontId="39" fillId="0" borderId="0" xfId="0" applyFont="1"/>
    <xf numFmtId="0" fontId="24" fillId="11" borderId="4" xfId="0" applyFont="1" applyFill="1" applyBorder="1" applyAlignment="1">
      <alignment vertical="center" wrapText="1"/>
    </xf>
    <xf numFmtId="164" fontId="25" fillId="11" borderId="4" xfId="0" applyNumberFormat="1" applyFont="1" applyFill="1" applyBorder="1" applyAlignment="1">
      <alignment vertical="center" wrapText="1"/>
    </xf>
    <xf numFmtId="164" fontId="26" fillId="11" borderId="4" xfId="0" applyNumberFormat="1" applyFont="1" applyFill="1" applyBorder="1"/>
    <xf numFmtId="49" fontId="39" fillId="11" borderId="0" xfId="0" applyNumberFormat="1" applyFont="1" applyFill="1"/>
    <xf numFmtId="0" fontId="40" fillId="11" borderId="0" xfId="0" applyFont="1" applyFill="1"/>
    <xf numFmtId="49" fontId="40" fillId="11" borderId="0" xfId="0" applyNumberFormat="1" applyFont="1" applyFill="1"/>
    <xf numFmtId="165" fontId="40" fillId="11" borderId="0" xfId="0" applyNumberFormat="1" applyFont="1" applyFill="1"/>
    <xf numFmtId="164" fontId="40" fillId="11" borderId="0" xfId="0" applyNumberFormat="1" applyFont="1" applyFill="1"/>
    <xf numFmtId="166" fontId="40" fillId="11" borderId="0" xfId="0" applyNumberFormat="1" applyFont="1" applyFill="1"/>
    <xf numFmtId="0" fontId="1" fillId="11" borderId="7" xfId="0" applyFont="1" applyFill="1" applyBorder="1" applyAlignment="1">
      <alignment vertical="center" wrapText="1"/>
    </xf>
    <xf numFmtId="0" fontId="1" fillId="11" borderId="10" xfId="0" applyFont="1" applyFill="1" applyBorder="1" applyAlignment="1">
      <alignment vertical="center" wrapText="1"/>
    </xf>
    <xf numFmtId="0" fontId="1" fillId="11" borderId="13" xfId="0" applyFont="1" applyFill="1" applyBorder="1" applyAlignment="1">
      <alignment vertical="center" wrapText="1"/>
    </xf>
    <xf numFmtId="49" fontId="33" fillId="4" borderId="4" xfId="0" applyNumberFormat="1" applyFont="1" applyFill="1" applyBorder="1" applyAlignment="1">
      <alignment horizontal="justify" vertical="center" wrapText="1"/>
    </xf>
    <xf numFmtId="49" fontId="18" fillId="0" borderId="4" xfId="0" applyNumberFormat="1" applyFont="1" applyBorder="1" applyAlignment="1" applyProtection="1">
      <alignment horizontal="justify" vertical="center" wrapText="1"/>
      <protection locked="0"/>
    </xf>
    <xf numFmtId="49" fontId="18" fillId="0" borderId="5" xfId="0" applyNumberFormat="1" applyFont="1" applyBorder="1" applyAlignment="1">
      <alignment vertical="center" wrapText="1"/>
    </xf>
    <xf numFmtId="49" fontId="33" fillId="4" borderId="5" xfId="0" applyNumberFormat="1" applyFont="1" applyFill="1" applyBorder="1" applyAlignment="1">
      <alignment horizontal="justify" vertical="center" wrapText="1"/>
    </xf>
    <xf numFmtId="0" fontId="34" fillId="5" borderId="4" xfId="0" applyFont="1" applyFill="1" applyBorder="1" applyAlignment="1">
      <alignment vertical="center" wrapText="1"/>
    </xf>
    <xf numFmtId="0" fontId="18" fillId="9" borderId="4" xfId="0" applyFont="1" applyFill="1" applyBorder="1" applyAlignment="1">
      <alignment vertical="center" wrapText="1"/>
    </xf>
    <xf numFmtId="49" fontId="34" fillId="0" borderId="4" xfId="0" applyNumberFormat="1" applyFont="1" applyBorder="1" applyAlignment="1">
      <alignment horizontal="justify" vertical="center" wrapText="1"/>
    </xf>
    <xf numFmtId="49" fontId="18" fillId="5" borderId="4" xfId="0" applyNumberFormat="1" applyFont="1" applyFill="1" applyBorder="1" applyAlignment="1">
      <alignment horizontal="justify" vertical="center" wrapText="1"/>
    </xf>
    <xf numFmtId="0" fontId="18" fillId="0" borderId="4" xfId="0" applyNumberFormat="1" applyFont="1" applyBorder="1" applyAlignment="1">
      <alignment horizontal="justify" vertical="center" wrapText="1"/>
    </xf>
    <xf numFmtId="0" fontId="18" fillId="0" borderId="4" xfId="0" applyFont="1" applyBorder="1" applyAlignment="1">
      <alignment horizontal="justify" vertical="center" wrapText="1"/>
    </xf>
    <xf numFmtId="49" fontId="33" fillId="3" borderId="4" xfId="0" applyNumberFormat="1" applyFont="1" applyFill="1" applyBorder="1" applyAlignment="1">
      <alignment horizontal="justify" vertical="center" wrapText="1"/>
    </xf>
    <xf numFmtId="49" fontId="18" fillId="0" borderId="1" xfId="0" applyNumberFormat="1" applyFont="1" applyBorder="1" applyAlignment="1">
      <alignment horizontal="justify" vertical="center" wrapText="1"/>
    </xf>
    <xf numFmtId="164" fontId="33" fillId="4" borderId="4" xfId="0" applyNumberFormat="1" applyFont="1" applyFill="1" applyBorder="1" applyAlignment="1">
      <alignment vertical="center" wrapText="1"/>
    </xf>
    <xf numFmtId="164" fontId="41" fillId="4" borderId="4" xfId="0" applyNumberFormat="1" applyFont="1" applyFill="1" applyBorder="1" applyAlignment="1">
      <alignment vertical="center" wrapText="1"/>
    </xf>
    <xf numFmtId="49" fontId="41" fillId="4" borderId="4" xfId="0" applyNumberFormat="1" applyFont="1" applyFill="1" applyBorder="1" applyAlignment="1">
      <alignment horizontal="justify" vertical="center" wrapText="1"/>
    </xf>
    <xf numFmtId="49" fontId="41" fillId="0" borderId="4" xfId="0" applyNumberFormat="1" applyFont="1" applyBorder="1" applyAlignment="1">
      <alignment horizontal="justify" vertical="center" wrapText="1"/>
    </xf>
    <xf numFmtId="49" fontId="34" fillId="0" borderId="4" xfId="0" applyNumberFormat="1" applyFont="1" applyBorder="1" applyAlignment="1">
      <alignment vertical="center" wrapText="1"/>
    </xf>
    <xf numFmtId="49" fontId="41" fillId="0" borderId="4" xfId="0" applyNumberFormat="1" applyFont="1" applyBorder="1" applyAlignment="1">
      <alignment vertical="center" wrapText="1"/>
    </xf>
    <xf numFmtId="49" fontId="18" fillId="4" borderId="4" xfId="0" applyNumberFormat="1" applyFont="1" applyFill="1" applyBorder="1" applyAlignment="1">
      <alignment horizontal="justify" vertical="center" wrapText="1"/>
    </xf>
    <xf numFmtId="49" fontId="33" fillId="0" borderId="4" xfId="0" applyNumberFormat="1" applyFont="1" applyBorder="1" applyAlignment="1">
      <alignment horizontal="justify" vertical="center" wrapText="1"/>
    </xf>
    <xf numFmtId="49" fontId="18" fillId="11" borderId="4" xfId="0" applyNumberFormat="1" applyFont="1" applyFill="1" applyBorder="1" applyAlignment="1">
      <alignment vertical="center" wrapText="1"/>
    </xf>
    <xf numFmtId="0" fontId="18" fillId="5" borderId="4" xfId="0" applyFont="1" applyFill="1" applyBorder="1" applyAlignment="1">
      <alignment horizontal="justify" vertical="center" wrapText="1"/>
    </xf>
    <xf numFmtId="164" fontId="18" fillId="0" borderId="4" xfId="0" applyNumberFormat="1" applyFont="1" applyBorder="1" applyAlignment="1">
      <alignment vertical="center" wrapText="1"/>
    </xf>
    <xf numFmtId="49" fontId="42" fillId="4" borderId="4" xfId="0" applyNumberFormat="1" applyFont="1" applyFill="1" applyBorder="1" applyAlignment="1">
      <alignment horizontal="justify" vertical="center" wrapText="1"/>
    </xf>
    <xf numFmtId="49" fontId="18" fillId="0" borderId="4" xfId="0" applyNumberFormat="1" applyFont="1" applyBorder="1" applyAlignment="1">
      <alignment vertical="center" wrapText="1"/>
    </xf>
    <xf numFmtId="49" fontId="33" fillId="6" borderId="4" xfId="0" applyNumberFormat="1" applyFont="1" applyFill="1" applyBorder="1" applyAlignment="1">
      <alignment horizontal="justify" vertical="center" wrapText="1"/>
    </xf>
    <xf numFmtId="49" fontId="39" fillId="0" borderId="0" xfId="0" applyNumberFormat="1" applyFont="1"/>
    <xf numFmtId="49" fontId="34" fillId="11" borderId="4" xfId="0" applyNumberFormat="1" applyFont="1" applyFill="1" applyBorder="1" applyAlignment="1">
      <alignment horizontal="justify" vertical="center" wrapText="1"/>
    </xf>
    <xf numFmtId="0" fontId="39" fillId="0" borderId="4" xfId="0" applyFont="1" applyBorder="1" applyAlignment="1">
      <alignment vertical="top" wrapText="1"/>
    </xf>
    <xf numFmtId="3" fontId="33" fillId="0" borderId="4" xfId="0" applyNumberFormat="1" applyFont="1" applyBorder="1" applyAlignment="1">
      <alignment vertical="center" wrapText="1"/>
    </xf>
    <xf numFmtId="3" fontId="33" fillId="0" borderId="4" xfId="0" applyNumberFormat="1" applyFont="1" applyBorder="1" applyAlignment="1">
      <alignment horizontal="right" vertical="center" wrapText="1"/>
    </xf>
    <xf numFmtId="3" fontId="33" fillId="0" borderId="4" xfId="0" applyNumberFormat="1" applyFont="1" applyBorder="1" applyAlignment="1">
      <alignment horizontal="right" vertical="center"/>
    </xf>
    <xf numFmtId="0" fontId="1" fillId="11" borderId="5" xfId="0" applyFont="1" applyFill="1" applyBorder="1" applyAlignment="1">
      <alignment vertical="center" wrapText="1"/>
    </xf>
    <xf numFmtId="0" fontId="18" fillId="11" borderId="5" xfId="0" applyFont="1" applyFill="1" applyBorder="1" applyAlignment="1">
      <alignment vertical="center" wrapText="1"/>
    </xf>
    <xf numFmtId="0" fontId="2" fillId="11" borderId="5" xfId="0" applyFont="1" applyFill="1" applyBorder="1" applyAlignment="1">
      <alignment vertical="center" wrapText="1"/>
    </xf>
    <xf numFmtId="164" fontId="2" fillId="11" borderId="5" xfId="0" applyNumberFormat="1" applyFont="1" applyFill="1" applyBorder="1" applyAlignment="1">
      <alignment vertical="center" wrapText="1"/>
    </xf>
    <xf numFmtId="0" fontId="1" fillId="11" borderId="6" xfId="0" applyFont="1" applyFill="1" applyBorder="1" applyAlignment="1">
      <alignment vertical="center" wrapText="1"/>
    </xf>
    <xf numFmtId="49" fontId="18" fillId="0" borderId="4" xfId="0" applyNumberFormat="1" applyFont="1" applyBorder="1" applyAlignment="1">
      <alignment horizontal="left" vertical="center" wrapText="1"/>
    </xf>
    <xf numFmtId="166" fontId="4" fillId="0" borderId="5" xfId="0" applyNumberFormat="1" applyFont="1" applyBorder="1" applyAlignment="1">
      <alignment vertical="center" wrapText="1"/>
    </xf>
    <xf numFmtId="16" fontId="1" fillId="11" borderId="15" xfId="0" applyNumberFormat="1" applyFont="1" applyFill="1" applyBorder="1" applyAlignment="1">
      <alignment vertical="center" wrapText="1"/>
    </xf>
    <xf numFmtId="167" fontId="18" fillId="0" borderId="4" xfId="0" applyNumberFormat="1" applyFont="1" applyBorder="1" applyAlignment="1">
      <alignment horizontal="justify" vertical="center" wrapText="1"/>
    </xf>
    <xf numFmtId="167" fontId="18" fillId="0" borderId="4" xfId="0" applyNumberFormat="1" applyFont="1" applyBorder="1" applyAlignment="1" applyProtection="1">
      <alignment horizontal="justify" vertical="center" wrapText="1"/>
      <protection locked="0"/>
    </xf>
    <xf numFmtId="167" fontId="18" fillId="11" borderId="4" xfId="0" applyNumberFormat="1" applyFont="1" applyFill="1" applyBorder="1" applyAlignment="1">
      <alignment horizontal="justify" vertical="center" wrapText="1"/>
    </xf>
    <xf numFmtId="168" fontId="2" fillId="5" borderId="4" xfId="0" applyNumberFormat="1" applyFont="1" applyFill="1" applyBorder="1" applyAlignment="1">
      <alignment horizontal="center" vertical="center" wrapText="1"/>
    </xf>
    <xf numFmtId="49" fontId="24" fillId="4" borderId="19" xfId="0" applyNumberFormat="1" applyFont="1" applyFill="1" applyBorder="1" applyAlignment="1">
      <alignment vertical="center" wrapText="1"/>
    </xf>
    <xf numFmtId="0" fontId="14" fillId="11" borderId="0" xfId="0" applyFont="1" applyFill="1" applyBorder="1"/>
    <xf numFmtId="0" fontId="22" fillId="11" borderId="0" xfId="0" applyFont="1" applyFill="1" applyBorder="1"/>
    <xf numFmtId="0" fontId="17" fillId="11" borderId="0" xfId="0" applyFont="1" applyFill="1" applyBorder="1"/>
    <xf numFmtId="0" fontId="23" fillId="11" borderId="0" xfId="0" applyFont="1" applyFill="1" applyBorder="1" applyAlignment="1">
      <alignment vertical="top" wrapText="1"/>
    </xf>
    <xf numFmtId="0" fontId="39" fillId="11" borderId="0" xfId="0" applyFont="1" applyFill="1" applyBorder="1"/>
    <xf numFmtId="0" fontId="26" fillId="11" borderId="0" xfId="0" applyFont="1" applyFill="1" applyBorder="1"/>
    <xf numFmtId="49" fontId="24" fillId="11" borderId="0" xfId="0" applyNumberFormat="1" applyFont="1" applyFill="1" applyBorder="1" applyAlignment="1">
      <alignment vertical="center" wrapText="1"/>
    </xf>
    <xf numFmtId="0" fontId="40" fillId="11" borderId="0" xfId="0" applyFont="1" applyFill="1" applyBorder="1"/>
    <xf numFmtId="164" fontId="4" fillId="0" borderId="4" xfId="0" applyNumberFormat="1" applyFont="1" applyBorder="1" applyAlignment="1">
      <alignment vertical="center" wrapText="1"/>
    </xf>
    <xf numFmtId="165" fontId="1" fillId="4" borderId="4" xfId="0" applyNumberFormat="1" applyFont="1" applyFill="1" applyBorder="1" applyAlignment="1">
      <alignment horizontal="right" vertical="center" wrapText="1"/>
    </xf>
    <xf numFmtId="164" fontId="4" fillId="12" borderId="4" xfId="0" applyNumberFormat="1" applyFont="1" applyFill="1" applyBorder="1" applyAlignment="1">
      <alignment horizontal="center" vertical="center" wrapText="1"/>
    </xf>
    <xf numFmtId="164" fontId="4" fillId="13" borderId="4" xfId="0" applyNumberFormat="1" applyFont="1" applyFill="1" applyBorder="1" applyAlignment="1">
      <alignment horizontal="center" vertical="center" wrapText="1"/>
    </xf>
    <xf numFmtId="164" fontId="39" fillId="5" borderId="4" xfId="0" applyNumberFormat="1" applyFont="1" applyFill="1" applyBorder="1" applyAlignment="1">
      <alignment horizontal="center" vertical="center"/>
    </xf>
    <xf numFmtId="164" fontId="33" fillId="11" borderId="4" xfId="0" applyNumberFormat="1" applyFont="1" applyFill="1" applyBorder="1" applyAlignment="1">
      <alignment horizontal="center" vertical="center" wrapText="1"/>
    </xf>
    <xf numFmtId="0" fontId="33" fillId="11" borderId="4" xfId="0" applyFont="1" applyFill="1" applyBorder="1" applyAlignment="1">
      <alignment vertical="center" wrapText="1"/>
    </xf>
    <xf numFmtId="0" fontId="2" fillId="11" borderId="4" xfId="0" applyFont="1" applyFill="1" applyBorder="1" applyAlignment="1">
      <alignment horizontal="justify" vertical="center" wrapText="1"/>
    </xf>
    <xf numFmtId="0" fontId="13" fillId="0" borderId="0" xfId="0" applyFont="1" applyAlignment="1">
      <alignment horizont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164" fontId="1" fillId="2" borderId="4" xfId="0" applyNumberFormat="1"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4" fillId="11" borderId="0" xfId="0" applyFont="1" applyFill="1" applyBorder="1" applyAlignment="1">
      <alignment horizontal="center" vertical="center" wrapText="1"/>
    </xf>
    <xf numFmtId="0" fontId="1" fillId="3" borderId="4" xfId="0" applyFont="1" applyFill="1" applyBorder="1" applyAlignment="1">
      <alignment horizontal="justify" vertical="center" wrapText="1"/>
    </xf>
    <xf numFmtId="0" fontId="1" fillId="2" borderId="13" xfId="0" applyFont="1" applyFill="1" applyBorder="1" applyAlignment="1">
      <alignment vertical="center" wrapText="1"/>
    </xf>
    <xf numFmtId="0" fontId="1" fillId="2" borderId="16" xfId="0" applyFont="1" applyFill="1" applyBorder="1" applyAlignment="1">
      <alignment vertical="center" wrapText="1"/>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49" fontId="33" fillId="0" borderId="4"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5" fillId="11" borderId="5"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25" fillId="11" borderId="8" xfId="0" applyFont="1" applyFill="1" applyBorder="1" applyAlignment="1">
      <alignment horizontal="center" vertical="center" wrapText="1"/>
    </xf>
    <xf numFmtId="49" fontId="1" fillId="3" borderId="17" xfId="0" applyNumberFormat="1" applyFont="1" applyFill="1" applyBorder="1" applyAlignment="1">
      <alignment horizontal="left" vertical="center" wrapText="1"/>
    </xf>
    <xf numFmtId="49" fontId="1" fillId="3" borderId="18" xfId="0" applyNumberFormat="1" applyFont="1" applyFill="1" applyBorder="1" applyAlignment="1">
      <alignment horizontal="left" vertical="center" wrapText="1"/>
    </xf>
    <xf numFmtId="49" fontId="1" fillId="3" borderId="19" xfId="0" applyNumberFormat="1" applyFont="1" applyFill="1" applyBorder="1" applyAlignment="1">
      <alignment horizontal="left" vertical="center" wrapText="1"/>
    </xf>
    <xf numFmtId="164" fontId="33" fillId="0" borderId="5" xfId="0" applyNumberFormat="1" applyFont="1" applyBorder="1" applyAlignment="1">
      <alignmen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19"/>
  <sheetViews>
    <sheetView tabSelected="1" topLeftCell="B1" zoomScaleNormal="100" workbookViewId="0">
      <pane ySplit="4" topLeftCell="A5" activePane="bottomLeft" state="frozen"/>
      <selection pane="bottomLeft" activeCell="H8" sqref="H8"/>
    </sheetView>
  </sheetViews>
  <sheetFormatPr defaultColWidth="9.140625" defaultRowHeight="12.75" outlineLevelRow="2" x14ac:dyDescent="0.2"/>
  <cols>
    <col min="1" max="1" width="9.140625" style="16"/>
    <col min="2" max="2" width="58.85546875" style="256" customWidth="1"/>
    <col min="3" max="3" width="34" style="217" customWidth="1"/>
    <col min="4" max="4" width="77" style="16" hidden="1" customWidth="1"/>
    <col min="5" max="5" width="14.85546875" style="86" customWidth="1"/>
    <col min="6" max="6" width="15" style="86" customWidth="1"/>
    <col min="7" max="7" width="18.42578125" style="86" customWidth="1"/>
    <col min="8" max="8" width="14.7109375" style="86" customWidth="1"/>
    <col min="9" max="9" width="13.28515625" style="86" customWidth="1"/>
    <col min="10" max="10" width="12.28515625" style="86" bestFit="1" customWidth="1"/>
    <col min="11" max="11" width="12.85546875" style="86" customWidth="1"/>
    <col min="12" max="24" width="12" style="86" bestFit="1" customWidth="1"/>
    <col min="25" max="56" width="9.140625" style="275"/>
    <col min="57" max="16384" width="9.140625" style="16"/>
  </cols>
  <sheetData>
    <row r="1" spans="1:56" ht="26.25" customHeight="1" thickBot="1" x14ac:dyDescent="0.35">
      <c r="A1" s="291" t="s">
        <v>13</v>
      </c>
      <c r="B1" s="291"/>
      <c r="C1" s="291"/>
      <c r="D1" s="291"/>
      <c r="E1" s="291"/>
      <c r="F1" s="291"/>
      <c r="G1" s="291"/>
      <c r="H1" s="291"/>
      <c r="I1" s="291"/>
      <c r="J1" s="291"/>
      <c r="K1" s="291"/>
      <c r="L1" s="291"/>
      <c r="M1" s="291"/>
      <c r="N1" s="291"/>
      <c r="O1" s="291"/>
      <c r="P1" s="291"/>
      <c r="Q1" s="291"/>
      <c r="R1" s="291"/>
      <c r="S1" s="291"/>
      <c r="T1" s="291"/>
      <c r="U1" s="291"/>
      <c r="V1" s="291"/>
      <c r="W1" s="291"/>
      <c r="X1" s="291"/>
    </row>
    <row r="2" spans="1:56" ht="26.25" customHeight="1" thickBot="1" x14ac:dyDescent="0.25">
      <c r="A2" s="2" t="s">
        <v>116</v>
      </c>
      <c r="B2" s="304" t="s">
        <v>117</v>
      </c>
      <c r="C2" s="305" t="s">
        <v>118</v>
      </c>
      <c r="D2" s="306" t="s">
        <v>119</v>
      </c>
      <c r="E2" s="296" t="s">
        <v>219</v>
      </c>
      <c r="F2" s="296"/>
      <c r="G2" s="296"/>
      <c r="H2" s="296"/>
      <c r="I2" s="296"/>
      <c r="J2" s="296"/>
      <c r="K2" s="296"/>
      <c r="L2" s="296"/>
      <c r="M2" s="296"/>
      <c r="N2" s="296"/>
      <c r="O2" s="296"/>
      <c r="P2" s="296"/>
      <c r="Q2" s="296"/>
      <c r="R2" s="296"/>
      <c r="S2" s="296"/>
      <c r="T2" s="296"/>
      <c r="U2" s="296"/>
      <c r="V2" s="296"/>
      <c r="W2" s="296"/>
      <c r="X2" s="296"/>
    </row>
    <row r="3" spans="1:56" ht="14.25" customHeight="1" x14ac:dyDescent="0.2">
      <c r="A3" s="299"/>
      <c r="B3" s="304"/>
      <c r="C3" s="305"/>
      <c r="D3" s="307"/>
      <c r="E3" s="295" t="s">
        <v>220</v>
      </c>
      <c r="F3" s="295"/>
      <c r="G3" s="295"/>
      <c r="H3" s="295"/>
      <c r="I3" s="295" t="s">
        <v>221</v>
      </c>
      <c r="J3" s="295"/>
      <c r="K3" s="295"/>
      <c r="L3" s="295"/>
      <c r="M3" s="295" t="s">
        <v>226</v>
      </c>
      <c r="N3" s="295"/>
      <c r="O3" s="295"/>
      <c r="P3" s="295"/>
      <c r="Q3" s="295" t="s">
        <v>227</v>
      </c>
      <c r="R3" s="295"/>
      <c r="S3" s="295"/>
      <c r="T3" s="295"/>
      <c r="U3" s="295" t="s">
        <v>228</v>
      </c>
      <c r="V3" s="295"/>
      <c r="W3" s="295"/>
      <c r="X3" s="295"/>
    </row>
    <row r="4" spans="1:56" ht="49.7" customHeight="1" thickBot="1" x14ac:dyDescent="0.25">
      <c r="A4" s="300"/>
      <c r="B4" s="304"/>
      <c r="C4" s="305"/>
      <c r="D4" s="308"/>
      <c r="E4" s="54" t="s">
        <v>222</v>
      </c>
      <c r="F4" s="54" t="s">
        <v>223</v>
      </c>
      <c r="G4" s="54" t="s">
        <v>224</v>
      </c>
      <c r="H4" s="54" t="s">
        <v>225</v>
      </c>
      <c r="I4" s="54" t="s">
        <v>222</v>
      </c>
      <c r="J4" s="157" t="s">
        <v>223</v>
      </c>
      <c r="K4" s="157" t="s">
        <v>224</v>
      </c>
      <c r="L4" s="157" t="s">
        <v>225</v>
      </c>
      <c r="M4" s="54" t="s">
        <v>222</v>
      </c>
      <c r="N4" s="54" t="s">
        <v>223</v>
      </c>
      <c r="O4" s="54" t="s">
        <v>224</v>
      </c>
      <c r="P4" s="54" t="s">
        <v>225</v>
      </c>
      <c r="Q4" s="54" t="s">
        <v>222</v>
      </c>
      <c r="R4" s="54" t="s">
        <v>223</v>
      </c>
      <c r="S4" s="54" t="s">
        <v>224</v>
      </c>
      <c r="T4" s="54" t="s">
        <v>225</v>
      </c>
      <c r="U4" s="54" t="s">
        <v>222</v>
      </c>
      <c r="V4" s="54" t="s">
        <v>223</v>
      </c>
      <c r="W4" s="54" t="s">
        <v>224</v>
      </c>
      <c r="X4" s="54" t="s">
        <v>225</v>
      </c>
    </row>
    <row r="5" spans="1:56" ht="93" customHeight="1" x14ac:dyDescent="0.2">
      <c r="A5" s="48"/>
      <c r="B5" s="292" t="s">
        <v>12</v>
      </c>
      <c r="C5" s="293"/>
      <c r="D5" s="294"/>
      <c r="E5" s="54">
        <f t="shared" ref="E5:X5" si="0">E6+E25+E40+E61+E84</f>
        <v>1751536.2</v>
      </c>
      <c r="F5" s="54">
        <f t="shared" si="0"/>
        <v>16860</v>
      </c>
      <c r="G5" s="54">
        <f t="shared" si="0"/>
        <v>3862517.3999999994</v>
      </c>
      <c r="H5" s="54">
        <f t="shared" si="0"/>
        <v>150000</v>
      </c>
      <c r="I5" s="54">
        <f t="shared" si="0"/>
        <v>1941323.3</v>
      </c>
      <c r="J5" s="54">
        <f t="shared" si="0"/>
        <v>32560</v>
      </c>
      <c r="K5" s="54">
        <f t="shared" si="0"/>
        <v>3832790.6999999997</v>
      </c>
      <c r="L5" s="54">
        <f t="shared" si="0"/>
        <v>161800</v>
      </c>
      <c r="M5" s="54">
        <f t="shared" si="0"/>
        <v>3626565.0999999996</v>
      </c>
      <c r="N5" s="54">
        <f t="shared" si="0"/>
        <v>363370</v>
      </c>
      <c r="O5" s="54">
        <f t="shared" si="0"/>
        <v>2763708.8</v>
      </c>
      <c r="P5" s="54">
        <f t="shared" si="0"/>
        <v>481500</v>
      </c>
      <c r="Q5" s="54">
        <f t="shared" si="0"/>
        <v>7616400</v>
      </c>
      <c r="R5" s="54">
        <f t="shared" si="0"/>
        <v>255569</v>
      </c>
      <c r="S5" s="54">
        <f t="shared" si="0"/>
        <v>7160831</v>
      </c>
      <c r="T5" s="54">
        <f t="shared" si="0"/>
        <v>200000</v>
      </c>
      <c r="U5" s="54">
        <f t="shared" si="0"/>
        <v>777800</v>
      </c>
      <c r="V5" s="54">
        <f t="shared" si="0"/>
        <v>60800</v>
      </c>
      <c r="W5" s="54">
        <f t="shared" si="0"/>
        <v>717000</v>
      </c>
      <c r="X5" s="54">
        <f t="shared" si="0"/>
        <v>0</v>
      </c>
    </row>
    <row r="6" spans="1:56" s="21" customFormat="1" ht="36.950000000000003" customHeight="1" x14ac:dyDescent="0.2">
      <c r="A6" s="14"/>
      <c r="B6" s="301" t="s">
        <v>120</v>
      </c>
      <c r="C6" s="302"/>
      <c r="D6" s="303"/>
      <c r="E6" s="55">
        <f>E7+E11+E16+E21</f>
        <v>1561200</v>
      </c>
      <c r="F6" s="55">
        <f t="shared" ref="F6:X6" si="1">F7+F11+F16+F21</f>
        <v>1200</v>
      </c>
      <c r="G6" s="55">
        <f t="shared" si="1"/>
        <v>1560000</v>
      </c>
      <c r="H6" s="55">
        <f t="shared" si="1"/>
        <v>0</v>
      </c>
      <c r="I6" s="55">
        <f t="shared" si="1"/>
        <v>1699200</v>
      </c>
      <c r="J6" s="55">
        <f t="shared" si="1"/>
        <v>1200</v>
      </c>
      <c r="K6" s="55">
        <f t="shared" si="1"/>
        <v>1698000</v>
      </c>
      <c r="L6" s="55">
        <f t="shared" si="1"/>
        <v>0</v>
      </c>
      <c r="M6" s="55">
        <f t="shared" si="1"/>
        <v>2709600</v>
      </c>
      <c r="N6" s="55">
        <f t="shared" si="1"/>
        <v>3600</v>
      </c>
      <c r="O6" s="55">
        <f t="shared" si="1"/>
        <v>2706000</v>
      </c>
      <c r="P6" s="55">
        <f t="shared" si="1"/>
        <v>0</v>
      </c>
      <c r="Q6" s="55">
        <f t="shared" si="1"/>
        <v>4903000</v>
      </c>
      <c r="R6" s="55">
        <f t="shared" si="1"/>
        <v>3000</v>
      </c>
      <c r="S6" s="55">
        <f t="shared" si="1"/>
        <v>4900000</v>
      </c>
      <c r="T6" s="55">
        <f t="shared" si="1"/>
        <v>0</v>
      </c>
      <c r="U6" s="55">
        <f t="shared" si="1"/>
        <v>5400</v>
      </c>
      <c r="V6" s="55">
        <f t="shared" si="1"/>
        <v>5400</v>
      </c>
      <c r="W6" s="55">
        <f t="shared" si="1"/>
        <v>0</v>
      </c>
      <c r="X6" s="55">
        <f t="shared" si="1"/>
        <v>0</v>
      </c>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row>
    <row r="7" spans="1:56" s="24" customFormat="1" ht="38.25" customHeight="1" outlineLevel="1" x14ac:dyDescent="0.2">
      <c r="A7" s="22"/>
      <c r="B7" s="230" t="s">
        <v>334</v>
      </c>
      <c r="C7" s="187"/>
      <c r="D7" s="28"/>
      <c r="E7" s="56">
        <f>E8+E9+E10</f>
        <v>1200000</v>
      </c>
      <c r="F7" s="56">
        <f t="shared" ref="F7:X7" si="2">F8+F9+F10</f>
        <v>0</v>
      </c>
      <c r="G7" s="56">
        <f t="shared" si="2"/>
        <v>1200000</v>
      </c>
      <c r="H7" s="56">
        <f t="shared" si="2"/>
        <v>0</v>
      </c>
      <c r="I7" s="56">
        <f t="shared" si="2"/>
        <v>1200000</v>
      </c>
      <c r="J7" s="56">
        <f t="shared" si="2"/>
        <v>0</v>
      </c>
      <c r="K7" s="56">
        <f>K8+K9+K10</f>
        <v>1200000</v>
      </c>
      <c r="L7" s="56">
        <f t="shared" si="2"/>
        <v>0</v>
      </c>
      <c r="M7" s="56">
        <f t="shared" si="2"/>
        <v>2706000</v>
      </c>
      <c r="N7" s="56">
        <f t="shared" si="2"/>
        <v>0</v>
      </c>
      <c r="O7" s="56">
        <f t="shared" si="2"/>
        <v>2706000</v>
      </c>
      <c r="P7" s="56">
        <f t="shared" si="2"/>
        <v>0</v>
      </c>
      <c r="Q7" s="56">
        <f t="shared" si="2"/>
        <v>4900000</v>
      </c>
      <c r="R7" s="56">
        <f t="shared" si="2"/>
        <v>0</v>
      </c>
      <c r="S7" s="56">
        <f t="shared" si="2"/>
        <v>4900000</v>
      </c>
      <c r="T7" s="56">
        <f t="shared" si="2"/>
        <v>0</v>
      </c>
      <c r="U7" s="56">
        <f t="shared" si="2"/>
        <v>0</v>
      </c>
      <c r="V7" s="56">
        <f t="shared" si="2"/>
        <v>0</v>
      </c>
      <c r="W7" s="56">
        <f t="shared" si="2"/>
        <v>0</v>
      </c>
      <c r="X7" s="56">
        <f t="shared" si="2"/>
        <v>0</v>
      </c>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5"/>
      <c r="BA7" s="275"/>
      <c r="BB7" s="275"/>
      <c r="BC7" s="275"/>
      <c r="BD7" s="275"/>
    </row>
    <row r="8" spans="1:56" ht="188.25" customHeight="1" outlineLevel="1" x14ac:dyDescent="0.2">
      <c r="A8" s="179">
        <v>1</v>
      </c>
      <c r="B8" s="188" t="s">
        <v>300</v>
      </c>
      <c r="C8" s="188" t="s">
        <v>314</v>
      </c>
      <c r="D8" s="139"/>
      <c r="E8" s="57">
        <f>F8+G8+H8</f>
        <v>1200000</v>
      </c>
      <c r="F8" s="57"/>
      <c r="G8" s="57">
        <v>1200000</v>
      </c>
      <c r="H8" s="57"/>
      <c r="I8" s="315">
        <f>J8+K8+L8</f>
        <v>1200000</v>
      </c>
      <c r="J8" s="315"/>
      <c r="K8" s="315">
        <v>1200000</v>
      </c>
      <c r="L8" s="57"/>
      <c r="M8" s="57">
        <f>N8+O8+P8</f>
        <v>2700000</v>
      </c>
      <c r="N8" s="57"/>
      <c r="O8" s="57">
        <v>2700000</v>
      </c>
      <c r="P8" s="57"/>
      <c r="Q8" s="57">
        <f>R8+S8+T8</f>
        <v>2400000</v>
      </c>
      <c r="R8" s="57"/>
      <c r="S8" s="57">
        <v>2400000</v>
      </c>
      <c r="T8" s="57"/>
      <c r="U8" s="57">
        <f>V8+W8+X8</f>
        <v>0</v>
      </c>
      <c r="V8" s="57"/>
      <c r="W8" s="57"/>
      <c r="X8" s="283"/>
    </row>
    <row r="9" spans="1:56" ht="130.5" customHeight="1" outlineLevel="1" x14ac:dyDescent="0.2">
      <c r="A9" s="266">
        <v>2</v>
      </c>
      <c r="B9" s="231" t="s">
        <v>335</v>
      </c>
      <c r="C9" s="189" t="s">
        <v>315</v>
      </c>
      <c r="D9" s="145"/>
      <c r="E9" s="57">
        <f t="shared" ref="E9:E24" si="3">F9+G9+H9</f>
        <v>0</v>
      </c>
      <c r="F9" s="58"/>
      <c r="G9" s="58"/>
      <c r="H9" s="58"/>
      <c r="I9" s="57">
        <f>J9+K9+L9</f>
        <v>0</v>
      </c>
      <c r="J9" s="58"/>
      <c r="K9" s="58"/>
      <c r="L9" s="58"/>
      <c r="M9" s="57">
        <f>N9+O9+P9</f>
        <v>0</v>
      </c>
      <c r="N9" s="59"/>
      <c r="O9" s="59"/>
      <c r="P9" s="59"/>
      <c r="Q9" s="57">
        <f>R9+S9+T9</f>
        <v>2500000</v>
      </c>
      <c r="R9" s="57"/>
      <c r="S9" s="57">
        <v>2500000</v>
      </c>
      <c r="T9" s="57"/>
      <c r="U9" s="57">
        <f>V9+W9+X9</f>
        <v>0</v>
      </c>
      <c r="V9" s="59"/>
      <c r="W9" s="59"/>
      <c r="X9" s="148"/>
    </row>
    <row r="10" spans="1:56" ht="69.75" customHeight="1" outlineLevel="1" thickBot="1" x14ac:dyDescent="0.25">
      <c r="A10" s="179">
        <v>3</v>
      </c>
      <c r="B10" s="271" t="s">
        <v>332</v>
      </c>
      <c r="C10" s="189" t="s">
        <v>121</v>
      </c>
      <c r="D10" s="140" t="s">
        <v>254</v>
      </c>
      <c r="E10" s="57">
        <f t="shared" si="3"/>
        <v>0</v>
      </c>
      <c r="F10" s="60"/>
      <c r="G10" s="60"/>
      <c r="H10" s="60"/>
      <c r="I10" s="57">
        <f>J10+K10+L10</f>
        <v>0</v>
      </c>
      <c r="J10" s="58"/>
      <c r="K10" s="58"/>
      <c r="L10" s="58"/>
      <c r="M10" s="57">
        <f>N10+O10+P10</f>
        <v>6000</v>
      </c>
      <c r="N10" s="59"/>
      <c r="O10" s="59">
        <v>6000</v>
      </c>
      <c r="P10" s="59"/>
      <c r="Q10" s="57">
        <f>R10+S10+T10</f>
        <v>0</v>
      </c>
      <c r="R10" s="57"/>
      <c r="S10" s="57"/>
      <c r="T10" s="57"/>
      <c r="U10" s="57">
        <f>V10+W10+X10</f>
        <v>0</v>
      </c>
      <c r="V10" s="59"/>
      <c r="W10" s="59"/>
      <c r="X10" s="148"/>
    </row>
    <row r="11" spans="1:56" s="24" customFormat="1" ht="25.5" outlineLevel="1" x14ac:dyDescent="0.2">
      <c r="A11" s="25"/>
      <c r="B11" s="230" t="s">
        <v>122</v>
      </c>
      <c r="C11" s="190"/>
      <c r="D11" s="22"/>
      <c r="E11" s="61">
        <f>E12+E13+E14+E15</f>
        <v>1200</v>
      </c>
      <c r="F11" s="61">
        <f t="shared" ref="F11:X11" si="4">F12+F13+F14+F15</f>
        <v>1200</v>
      </c>
      <c r="G11" s="61">
        <f t="shared" si="4"/>
        <v>0</v>
      </c>
      <c r="H11" s="61">
        <f t="shared" si="4"/>
        <v>0</v>
      </c>
      <c r="I11" s="61">
        <f t="shared" si="4"/>
        <v>1200</v>
      </c>
      <c r="J11" s="61">
        <f t="shared" si="4"/>
        <v>1200</v>
      </c>
      <c r="K11" s="61">
        <f t="shared" si="4"/>
        <v>0</v>
      </c>
      <c r="L11" s="61">
        <f t="shared" si="4"/>
        <v>0</v>
      </c>
      <c r="M11" s="61">
        <f t="shared" si="4"/>
        <v>3600</v>
      </c>
      <c r="N11" s="61">
        <f t="shared" si="4"/>
        <v>3600</v>
      </c>
      <c r="O11" s="61">
        <f t="shared" si="4"/>
        <v>0</v>
      </c>
      <c r="P11" s="61">
        <f t="shared" si="4"/>
        <v>0</v>
      </c>
      <c r="Q11" s="61">
        <f t="shared" si="4"/>
        <v>3000</v>
      </c>
      <c r="R11" s="61">
        <f t="shared" si="4"/>
        <v>3000</v>
      </c>
      <c r="S11" s="61">
        <f t="shared" si="4"/>
        <v>0</v>
      </c>
      <c r="T11" s="61">
        <f t="shared" si="4"/>
        <v>0</v>
      </c>
      <c r="U11" s="61">
        <f t="shared" si="4"/>
        <v>5400</v>
      </c>
      <c r="V11" s="61">
        <f t="shared" si="4"/>
        <v>5400</v>
      </c>
      <c r="W11" s="61">
        <f t="shared" si="4"/>
        <v>0</v>
      </c>
      <c r="X11" s="61">
        <f t="shared" si="4"/>
        <v>0</v>
      </c>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row>
    <row r="12" spans="1:56" ht="102" customHeight="1" outlineLevel="1" thickBot="1" x14ac:dyDescent="0.25">
      <c r="A12" s="269">
        <v>4</v>
      </c>
      <c r="B12" s="191" t="s">
        <v>336</v>
      </c>
      <c r="C12" s="191" t="s">
        <v>14</v>
      </c>
      <c r="D12" s="8"/>
      <c r="E12" s="57">
        <f t="shared" si="3"/>
        <v>0</v>
      </c>
      <c r="F12" s="62"/>
      <c r="G12" s="62"/>
      <c r="H12" s="62"/>
      <c r="I12" s="63">
        <f>J12+K12+L12</f>
        <v>0</v>
      </c>
      <c r="J12" s="63"/>
      <c r="K12" s="63"/>
      <c r="L12" s="63"/>
      <c r="M12" s="63">
        <f>N12+O12+P12</f>
        <v>0</v>
      </c>
      <c r="N12" s="59"/>
      <c r="O12" s="59"/>
      <c r="P12" s="59"/>
      <c r="Q12" s="59">
        <f>R12+S12+T12</f>
        <v>1200</v>
      </c>
      <c r="R12" s="59">
        <v>1200</v>
      </c>
      <c r="S12" s="59"/>
      <c r="T12" s="59"/>
      <c r="U12" s="59">
        <f>V12+W12+X12</f>
        <v>3600</v>
      </c>
      <c r="V12" s="59">
        <v>3600</v>
      </c>
      <c r="W12" s="59"/>
      <c r="X12" s="148"/>
    </row>
    <row r="13" spans="1:56" ht="89.25" customHeight="1" outlineLevel="1" x14ac:dyDescent="0.2">
      <c r="A13" s="229">
        <v>5</v>
      </c>
      <c r="B13" s="191" t="s">
        <v>15</v>
      </c>
      <c r="C13" s="192" t="s">
        <v>14</v>
      </c>
      <c r="D13" s="15"/>
      <c r="E13" s="57">
        <f t="shared" si="3"/>
        <v>0</v>
      </c>
      <c r="F13" s="63"/>
      <c r="G13" s="63"/>
      <c r="H13" s="63"/>
      <c r="I13" s="63">
        <f>J13+K13+L13</f>
        <v>0</v>
      </c>
      <c r="J13" s="63"/>
      <c r="K13" s="63"/>
      <c r="L13" s="63"/>
      <c r="M13" s="63">
        <f>N13+O13+P13</f>
        <v>0</v>
      </c>
      <c r="N13" s="59"/>
      <c r="O13" s="59"/>
      <c r="P13" s="59"/>
      <c r="Q13" s="59">
        <f>R13+S13+T13</f>
        <v>600</v>
      </c>
      <c r="R13" s="59">
        <v>600</v>
      </c>
      <c r="S13" s="59"/>
      <c r="T13" s="59"/>
      <c r="U13" s="59">
        <f>V13+W13+X13</f>
        <v>600</v>
      </c>
      <c r="V13" s="59">
        <v>600</v>
      </c>
      <c r="W13" s="59"/>
      <c r="X13" s="148"/>
    </row>
    <row r="14" spans="1:56" ht="110.25" customHeight="1" outlineLevel="1" thickBot="1" x14ac:dyDescent="0.25">
      <c r="A14" s="269">
        <v>5</v>
      </c>
      <c r="B14" s="192" t="s">
        <v>16</v>
      </c>
      <c r="C14" s="191" t="s">
        <v>121</v>
      </c>
      <c r="D14" s="7"/>
      <c r="E14" s="57">
        <f t="shared" si="3"/>
        <v>0</v>
      </c>
      <c r="F14" s="64"/>
      <c r="G14" s="64"/>
      <c r="H14" s="64"/>
      <c r="I14" s="64">
        <f>J14+K14+L14</f>
        <v>0</v>
      </c>
      <c r="J14" s="64"/>
      <c r="K14" s="64"/>
      <c r="L14" s="64"/>
      <c r="M14" s="64">
        <f>N14+O14+P14</f>
        <v>0</v>
      </c>
      <c r="N14" s="59"/>
      <c r="O14" s="59"/>
      <c r="P14" s="59"/>
      <c r="Q14" s="59">
        <f>R14+S14+T14</f>
        <v>0</v>
      </c>
      <c r="R14" s="59"/>
      <c r="S14" s="59"/>
      <c r="T14" s="59"/>
      <c r="U14" s="59">
        <f>V14+W14+X14</f>
        <v>0</v>
      </c>
      <c r="V14" s="59"/>
      <c r="W14" s="59"/>
      <c r="X14" s="148"/>
    </row>
    <row r="15" spans="1:56" ht="99" customHeight="1" outlineLevel="1" x14ac:dyDescent="0.2">
      <c r="A15" s="229">
        <v>6</v>
      </c>
      <c r="B15" s="191" t="s">
        <v>123</v>
      </c>
      <c r="C15" s="191" t="s">
        <v>14</v>
      </c>
      <c r="D15" s="15"/>
      <c r="E15" s="57">
        <f t="shared" si="3"/>
        <v>1200</v>
      </c>
      <c r="F15" s="64">
        <v>1200</v>
      </c>
      <c r="G15" s="64"/>
      <c r="H15" s="64"/>
      <c r="I15" s="64">
        <f>J15+K15+L15</f>
        <v>1200</v>
      </c>
      <c r="J15" s="64">
        <v>1200</v>
      </c>
      <c r="K15" s="64"/>
      <c r="L15" s="64"/>
      <c r="M15" s="64">
        <f>N15+O15+P15</f>
        <v>3600</v>
      </c>
      <c r="N15" s="59">
        <v>3600</v>
      </c>
      <c r="O15" s="59"/>
      <c r="P15" s="59"/>
      <c r="Q15" s="59">
        <f>R15+S15+T15</f>
        <v>1200</v>
      </c>
      <c r="R15" s="59">
        <v>1200</v>
      </c>
      <c r="S15" s="59"/>
      <c r="T15" s="59"/>
      <c r="U15" s="59">
        <f>V15+W15+X15</f>
        <v>1200</v>
      </c>
      <c r="V15" s="59">
        <v>1200</v>
      </c>
      <c r="W15" s="59"/>
      <c r="X15" s="148"/>
    </row>
    <row r="16" spans="1:56" s="117" customFormat="1" ht="114.75" customHeight="1" outlineLevel="1" x14ac:dyDescent="0.2">
      <c r="A16" s="193"/>
      <c r="B16" s="193" t="s">
        <v>4</v>
      </c>
      <c r="C16" s="193"/>
      <c r="D16" s="115"/>
      <c r="E16" s="284">
        <f>E17+E18+E20</f>
        <v>360000</v>
      </c>
      <c r="F16" s="116">
        <f t="shared" ref="F16:X16" si="5">F17+F18+F20</f>
        <v>0</v>
      </c>
      <c r="G16" s="116">
        <f t="shared" si="5"/>
        <v>360000</v>
      </c>
      <c r="H16" s="116">
        <f t="shared" si="5"/>
        <v>0</v>
      </c>
      <c r="I16" s="116">
        <f>I17+I18+I20+I19</f>
        <v>498000</v>
      </c>
      <c r="J16" s="116">
        <f t="shared" si="5"/>
        <v>0</v>
      </c>
      <c r="K16" s="116">
        <f>K17+K18+K20+K19</f>
        <v>498000</v>
      </c>
      <c r="L16" s="116">
        <f t="shared" si="5"/>
        <v>0</v>
      </c>
      <c r="M16" s="116">
        <f t="shared" si="5"/>
        <v>0</v>
      </c>
      <c r="N16" s="116">
        <f t="shared" si="5"/>
        <v>0</v>
      </c>
      <c r="O16" s="116">
        <f t="shared" si="5"/>
        <v>0</v>
      </c>
      <c r="P16" s="116">
        <f t="shared" si="5"/>
        <v>0</v>
      </c>
      <c r="Q16" s="116">
        <f t="shared" si="5"/>
        <v>0</v>
      </c>
      <c r="R16" s="116">
        <f t="shared" si="5"/>
        <v>0</v>
      </c>
      <c r="S16" s="116">
        <f t="shared" si="5"/>
        <v>0</v>
      </c>
      <c r="T16" s="116">
        <f t="shared" si="5"/>
        <v>0</v>
      </c>
      <c r="U16" s="284">
        <f t="shared" si="5"/>
        <v>0</v>
      </c>
      <c r="V16" s="116">
        <f t="shared" si="5"/>
        <v>0</v>
      </c>
      <c r="W16" s="116">
        <f t="shared" si="5"/>
        <v>0</v>
      </c>
      <c r="X16" s="284">
        <f t="shared" si="5"/>
        <v>0</v>
      </c>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row>
    <row r="17" spans="1:56" ht="209.25" customHeight="1" outlineLevel="1" thickBot="1" x14ac:dyDescent="0.25">
      <c r="A17" s="227">
        <v>7</v>
      </c>
      <c r="B17" s="199" t="s">
        <v>124</v>
      </c>
      <c r="C17" s="191" t="s">
        <v>316</v>
      </c>
      <c r="D17" s="8"/>
      <c r="E17" s="57">
        <f t="shared" si="3"/>
        <v>360000</v>
      </c>
      <c r="F17" s="64"/>
      <c r="G17" s="60">
        <v>360000</v>
      </c>
      <c r="H17" s="64"/>
      <c r="I17" s="64">
        <f>J17+K17+L17</f>
        <v>408000</v>
      </c>
      <c r="J17" s="64"/>
      <c r="K17" s="64">
        <v>408000</v>
      </c>
      <c r="L17" s="64"/>
      <c r="M17" s="64">
        <f>N17+O17+P17</f>
        <v>0</v>
      </c>
      <c r="N17" s="59"/>
      <c r="O17" s="59"/>
      <c r="P17" s="59"/>
      <c r="Q17" s="64">
        <f>R17+S17+T17</f>
        <v>0</v>
      </c>
      <c r="R17" s="59"/>
      <c r="S17" s="59"/>
      <c r="T17" s="59"/>
      <c r="U17" s="64">
        <f>V17+W17+X17</f>
        <v>0</v>
      </c>
      <c r="V17" s="59"/>
      <c r="W17" s="59"/>
      <c r="X17" s="148"/>
    </row>
    <row r="18" spans="1:56" ht="198.95" customHeight="1" outlineLevel="1" thickBot="1" x14ac:dyDescent="0.25">
      <c r="A18" s="228">
        <v>8</v>
      </c>
      <c r="B18" s="232" t="s">
        <v>125</v>
      </c>
      <c r="C18" s="191" t="s">
        <v>317</v>
      </c>
      <c r="D18" s="52"/>
      <c r="E18" s="57">
        <f t="shared" si="3"/>
        <v>0</v>
      </c>
      <c r="F18" s="64"/>
      <c r="G18" s="60"/>
      <c r="H18" s="64"/>
      <c r="I18" s="64">
        <f>J18+K18+L18</f>
        <v>0</v>
      </c>
      <c r="J18" s="64"/>
      <c r="K18" s="64"/>
      <c r="L18" s="64"/>
      <c r="M18" s="64">
        <f>N18+O18+P18</f>
        <v>0</v>
      </c>
      <c r="N18" s="59"/>
      <c r="O18" s="59"/>
      <c r="P18" s="59"/>
      <c r="Q18" s="64">
        <f>R18+S18+T18</f>
        <v>0</v>
      </c>
      <c r="R18" s="59"/>
      <c r="S18" s="59"/>
      <c r="T18" s="59"/>
      <c r="U18" s="64">
        <f>V18+W18+X18</f>
        <v>0</v>
      </c>
      <c r="V18" s="59"/>
      <c r="W18" s="59"/>
      <c r="X18" s="148"/>
    </row>
    <row r="19" spans="1:56" ht="101.25" customHeight="1" outlineLevel="1" thickBot="1" x14ac:dyDescent="0.25">
      <c r="A19" s="229">
        <v>9</v>
      </c>
      <c r="B19" s="232" t="s">
        <v>17</v>
      </c>
      <c r="C19" s="192" t="s">
        <v>318</v>
      </c>
      <c r="D19" s="52" t="s">
        <v>255</v>
      </c>
      <c r="E19" s="57">
        <f t="shared" si="3"/>
        <v>120000</v>
      </c>
      <c r="F19" s="64"/>
      <c r="G19" s="60">
        <v>120000</v>
      </c>
      <c r="H19" s="64"/>
      <c r="I19" s="64">
        <v>90000</v>
      </c>
      <c r="J19" s="64"/>
      <c r="K19" s="64">
        <v>90000</v>
      </c>
      <c r="L19" s="64"/>
      <c r="M19" s="64"/>
      <c r="N19" s="59"/>
      <c r="O19" s="59"/>
      <c r="P19" s="59"/>
      <c r="Q19" s="64"/>
      <c r="R19" s="59"/>
      <c r="S19" s="59"/>
      <c r="T19" s="59"/>
      <c r="U19" s="66"/>
      <c r="V19" s="59"/>
      <c r="W19" s="59"/>
      <c r="X19" s="148"/>
    </row>
    <row r="20" spans="1:56" ht="114" customHeight="1" outlineLevel="1" thickBot="1" x14ac:dyDescent="0.25">
      <c r="A20" s="229">
        <v>10</v>
      </c>
      <c r="B20" s="192" t="s">
        <v>18</v>
      </c>
      <c r="C20" s="192" t="s">
        <v>319</v>
      </c>
      <c r="D20" s="52"/>
      <c r="E20" s="57">
        <f t="shared" si="3"/>
        <v>0</v>
      </c>
      <c r="F20" s="64"/>
      <c r="G20" s="60"/>
      <c r="H20" s="64"/>
      <c r="I20" s="64">
        <f>J20+K20+L20</f>
        <v>0</v>
      </c>
      <c r="J20" s="64"/>
      <c r="K20" s="64"/>
      <c r="L20" s="64"/>
      <c r="M20" s="64">
        <f>N20+O20+P20</f>
        <v>0</v>
      </c>
      <c r="N20" s="59"/>
      <c r="O20" s="59"/>
      <c r="P20" s="59"/>
      <c r="Q20" s="64">
        <f>R20+S20+T20</f>
        <v>0</v>
      </c>
      <c r="R20" s="59"/>
      <c r="S20" s="59"/>
      <c r="T20" s="59"/>
      <c r="U20" s="66">
        <f>V20+W20+X20</f>
        <v>0</v>
      </c>
      <c r="V20" s="59"/>
      <c r="W20" s="59"/>
      <c r="X20" s="148"/>
    </row>
    <row r="21" spans="1:56" s="24" customFormat="1" ht="38.25" customHeight="1" outlineLevel="1" x14ac:dyDescent="0.2">
      <c r="A21" s="25"/>
      <c r="B21" s="233" t="s">
        <v>337</v>
      </c>
      <c r="C21" s="187"/>
      <c r="D21" s="27"/>
      <c r="E21" s="67">
        <f>E22+E23+E24</f>
        <v>0</v>
      </c>
      <c r="F21" s="67">
        <f t="shared" ref="F21:X21" si="6">F22+F23+F24</f>
        <v>0</v>
      </c>
      <c r="G21" s="67">
        <f t="shared" si="6"/>
        <v>0</v>
      </c>
      <c r="H21" s="67">
        <f t="shared" si="6"/>
        <v>0</v>
      </c>
      <c r="I21" s="67">
        <f t="shared" si="6"/>
        <v>0</v>
      </c>
      <c r="J21" s="67">
        <f t="shared" si="6"/>
        <v>0</v>
      </c>
      <c r="K21" s="67">
        <f t="shared" si="6"/>
        <v>0</v>
      </c>
      <c r="L21" s="67">
        <f t="shared" si="6"/>
        <v>0</v>
      </c>
      <c r="M21" s="67">
        <f t="shared" si="6"/>
        <v>0</v>
      </c>
      <c r="N21" s="67">
        <f t="shared" si="6"/>
        <v>0</v>
      </c>
      <c r="O21" s="67">
        <f t="shared" si="6"/>
        <v>0</v>
      </c>
      <c r="P21" s="67">
        <f t="shared" si="6"/>
        <v>0</v>
      </c>
      <c r="Q21" s="67">
        <f t="shared" si="6"/>
        <v>0</v>
      </c>
      <c r="R21" s="67">
        <f t="shared" si="6"/>
        <v>0</v>
      </c>
      <c r="S21" s="67">
        <f t="shared" si="6"/>
        <v>0</v>
      </c>
      <c r="T21" s="67">
        <f t="shared" si="6"/>
        <v>0</v>
      </c>
      <c r="U21" s="67">
        <f t="shared" si="6"/>
        <v>0</v>
      </c>
      <c r="V21" s="67">
        <f t="shared" si="6"/>
        <v>0</v>
      </c>
      <c r="W21" s="67">
        <f t="shared" si="6"/>
        <v>0</v>
      </c>
      <c r="X21" s="71">
        <f t="shared" si="6"/>
        <v>0</v>
      </c>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row>
    <row r="22" spans="1:56" ht="167.25" customHeight="1" outlineLevel="1" x14ac:dyDescent="0.2">
      <c r="A22" s="179">
        <v>11</v>
      </c>
      <c r="B22" s="199" t="s">
        <v>231</v>
      </c>
      <c r="C22" s="194" t="s">
        <v>320</v>
      </c>
      <c r="D22" s="7"/>
      <c r="E22" s="57">
        <f t="shared" si="3"/>
        <v>0</v>
      </c>
      <c r="F22" s="64"/>
      <c r="G22" s="64"/>
      <c r="H22" s="64"/>
      <c r="I22" s="64">
        <f>J22+K22+L22</f>
        <v>0</v>
      </c>
      <c r="J22" s="64"/>
      <c r="K22" s="64"/>
      <c r="L22" s="64"/>
      <c r="M22" s="64">
        <f>N22+O22+P22</f>
        <v>0</v>
      </c>
      <c r="N22" s="59"/>
      <c r="O22" s="59"/>
      <c r="P22" s="59"/>
      <c r="Q22" s="64">
        <f>R22+S22+T22</f>
        <v>0</v>
      </c>
      <c r="R22" s="59"/>
      <c r="S22" s="59"/>
      <c r="T22" s="59"/>
      <c r="U22" s="64">
        <f>V22+W22+X22</f>
        <v>0</v>
      </c>
      <c r="V22" s="59"/>
      <c r="W22" s="59"/>
      <c r="X22" s="148"/>
    </row>
    <row r="23" spans="1:56" ht="182.25" customHeight="1" outlineLevel="1" thickBot="1" x14ac:dyDescent="0.25">
      <c r="A23" s="179">
        <v>12</v>
      </c>
      <c r="B23" s="199" t="s">
        <v>232</v>
      </c>
      <c r="C23" s="194" t="s">
        <v>321</v>
      </c>
      <c r="D23" s="7"/>
      <c r="E23" s="57">
        <f t="shared" si="3"/>
        <v>0</v>
      </c>
      <c r="F23" s="64"/>
      <c r="G23" s="64"/>
      <c r="H23" s="64"/>
      <c r="I23" s="64">
        <f>J23+K23+L23</f>
        <v>0</v>
      </c>
      <c r="J23" s="64"/>
      <c r="K23" s="64"/>
      <c r="L23" s="64"/>
      <c r="M23" s="64">
        <f>N23+O23+P23</f>
        <v>0</v>
      </c>
      <c r="N23" s="59"/>
      <c r="O23" s="59"/>
      <c r="P23" s="59"/>
      <c r="Q23" s="64">
        <f>R23+S23+T23</f>
        <v>0</v>
      </c>
      <c r="R23" s="59"/>
      <c r="S23" s="59"/>
      <c r="T23" s="59"/>
      <c r="U23" s="64">
        <f>V23+W23+X23</f>
        <v>0</v>
      </c>
      <c r="V23" s="59"/>
      <c r="W23" s="59"/>
      <c r="X23" s="148"/>
    </row>
    <row r="24" spans="1:56" s="53" customFormat="1" ht="82.5" hidden="1" customHeight="1" outlineLevel="1" thickBot="1" x14ac:dyDescent="0.25">
      <c r="A24" s="87" t="s">
        <v>230</v>
      </c>
      <c r="B24" s="234" t="s">
        <v>127</v>
      </c>
      <c r="C24" s="194" t="s">
        <v>126</v>
      </c>
      <c r="D24" s="29" t="s">
        <v>265</v>
      </c>
      <c r="E24" s="57">
        <f t="shared" si="3"/>
        <v>0</v>
      </c>
      <c r="F24" s="68"/>
      <c r="G24" s="68"/>
      <c r="H24" s="68"/>
      <c r="I24" s="68">
        <f>J24+K24+L24</f>
        <v>0</v>
      </c>
      <c r="J24" s="68"/>
      <c r="K24" s="68"/>
      <c r="L24" s="68"/>
      <c r="M24" s="68">
        <f>N24+O24+P24</f>
        <v>0</v>
      </c>
      <c r="N24" s="69"/>
      <c r="O24" s="69"/>
      <c r="P24" s="69"/>
      <c r="Q24" s="68">
        <f>R24+S24+T24</f>
        <v>0</v>
      </c>
      <c r="R24" s="69"/>
      <c r="S24" s="69"/>
      <c r="T24" s="69"/>
      <c r="U24" s="68">
        <f>V24+W24+X24</f>
        <v>0</v>
      </c>
      <c r="V24" s="69"/>
      <c r="W24" s="69"/>
      <c r="X24" s="69"/>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row>
    <row r="25" spans="1:56" s="21" customFormat="1" ht="51.75" customHeight="1" collapsed="1" x14ac:dyDescent="0.2">
      <c r="A25" s="30"/>
      <c r="B25" s="298" t="s">
        <v>5</v>
      </c>
      <c r="C25" s="298"/>
      <c r="D25" s="298"/>
      <c r="E25" s="70">
        <f>E26</f>
        <v>161682.20000000001</v>
      </c>
      <c r="F25" s="70">
        <f t="shared" ref="F25:X25" si="7">F26</f>
        <v>11510</v>
      </c>
      <c r="G25" s="70">
        <f>G26</f>
        <v>376752.2</v>
      </c>
      <c r="H25" s="70">
        <f t="shared" si="7"/>
        <v>150000</v>
      </c>
      <c r="I25" s="70">
        <f t="shared" si="7"/>
        <v>193568.4</v>
      </c>
      <c r="J25" s="70">
        <f t="shared" si="7"/>
        <v>11510</v>
      </c>
      <c r="K25" s="70">
        <f t="shared" si="7"/>
        <v>205425.5</v>
      </c>
      <c r="L25" s="70">
        <f t="shared" si="7"/>
        <v>161800</v>
      </c>
      <c r="M25" s="70">
        <f t="shared" si="7"/>
        <v>543160.4</v>
      </c>
      <c r="N25" s="70">
        <f t="shared" si="7"/>
        <v>62880</v>
      </c>
      <c r="O25" s="70">
        <f t="shared" si="7"/>
        <v>280.39999999999998</v>
      </c>
      <c r="P25" s="70">
        <f t="shared" si="7"/>
        <v>480000</v>
      </c>
      <c r="Q25" s="70">
        <f t="shared" si="7"/>
        <v>722000</v>
      </c>
      <c r="R25" s="70">
        <f t="shared" si="7"/>
        <v>22000</v>
      </c>
      <c r="S25" s="70">
        <f t="shared" si="7"/>
        <v>500000</v>
      </c>
      <c r="T25" s="70">
        <f t="shared" si="7"/>
        <v>200000</v>
      </c>
      <c r="U25" s="70">
        <f t="shared" si="7"/>
        <v>722000</v>
      </c>
      <c r="V25" s="70">
        <f t="shared" si="7"/>
        <v>22000</v>
      </c>
      <c r="W25" s="70">
        <f t="shared" si="7"/>
        <v>700000</v>
      </c>
      <c r="X25" s="55">
        <f t="shared" si="7"/>
        <v>0</v>
      </c>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row>
    <row r="26" spans="1:56" s="127" customFormat="1" ht="94.5" customHeight="1" outlineLevel="1" x14ac:dyDescent="0.2">
      <c r="A26" s="179"/>
      <c r="B26" s="185" t="s">
        <v>338</v>
      </c>
      <c r="C26" s="289"/>
      <c r="D26" s="290"/>
      <c r="E26" s="126">
        <f>SUM(E27:E38)</f>
        <v>161682.20000000001</v>
      </c>
      <c r="F26" s="126">
        <f>SUM(F27:F38)</f>
        <v>11510</v>
      </c>
      <c r="G26" s="126">
        <f t="shared" ref="G26:X26" si="8">SUM(G27:G38)</f>
        <v>376752.2</v>
      </c>
      <c r="H26" s="126">
        <f t="shared" si="8"/>
        <v>150000</v>
      </c>
      <c r="I26" s="126">
        <f t="shared" si="8"/>
        <v>193568.4</v>
      </c>
      <c r="J26" s="126">
        <f t="shared" si="8"/>
        <v>11510</v>
      </c>
      <c r="K26" s="126">
        <f t="shared" si="8"/>
        <v>205425.5</v>
      </c>
      <c r="L26" s="126">
        <f t="shared" si="8"/>
        <v>161800</v>
      </c>
      <c r="M26" s="126">
        <f t="shared" si="8"/>
        <v>543160.4</v>
      </c>
      <c r="N26" s="126">
        <f t="shared" si="8"/>
        <v>62880</v>
      </c>
      <c r="O26" s="126">
        <f t="shared" si="8"/>
        <v>280.39999999999998</v>
      </c>
      <c r="P26" s="126">
        <f t="shared" si="8"/>
        <v>480000</v>
      </c>
      <c r="Q26" s="126">
        <f t="shared" si="8"/>
        <v>722000</v>
      </c>
      <c r="R26" s="126">
        <f t="shared" si="8"/>
        <v>22000</v>
      </c>
      <c r="S26" s="126">
        <f t="shared" si="8"/>
        <v>500000</v>
      </c>
      <c r="T26" s="126">
        <f t="shared" si="8"/>
        <v>200000</v>
      </c>
      <c r="U26" s="126">
        <f t="shared" si="8"/>
        <v>722000</v>
      </c>
      <c r="V26" s="126">
        <f t="shared" si="8"/>
        <v>22000</v>
      </c>
      <c r="W26" s="126">
        <f t="shared" si="8"/>
        <v>700000</v>
      </c>
      <c r="X26" s="126">
        <f t="shared" si="8"/>
        <v>0</v>
      </c>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row>
    <row r="27" spans="1:56" ht="57.75" customHeight="1" outlineLevel="1" x14ac:dyDescent="0.2">
      <c r="A27" s="4">
        <v>13</v>
      </c>
      <c r="B27" s="199" t="s">
        <v>339</v>
      </c>
      <c r="C27" s="191" t="s">
        <v>128</v>
      </c>
      <c r="D27" s="18"/>
      <c r="E27" s="57">
        <f t="shared" ref="E27:E38" si="9">F27+G27+H27</f>
        <v>0</v>
      </c>
      <c r="F27" s="64"/>
      <c r="G27" s="60"/>
      <c r="H27" s="64"/>
      <c r="I27" s="64">
        <f>J27+K27+L27</f>
        <v>0</v>
      </c>
      <c r="J27" s="64"/>
      <c r="K27" s="64"/>
      <c r="L27" s="64"/>
      <c r="M27" s="64">
        <f>N27+O27+P27</f>
        <v>0</v>
      </c>
      <c r="N27" s="59"/>
      <c r="O27" s="59"/>
      <c r="P27" s="59"/>
      <c r="Q27" s="64">
        <f>R27+S27+T27</f>
        <v>0</v>
      </c>
      <c r="R27" s="59"/>
      <c r="S27" s="59"/>
      <c r="T27" s="59"/>
      <c r="U27" s="64">
        <f>V27+W27+X27</f>
        <v>0</v>
      </c>
      <c r="V27" s="59"/>
      <c r="W27" s="59"/>
      <c r="X27" s="148"/>
    </row>
    <row r="28" spans="1:56" ht="225.95" hidden="1" customHeight="1" outlineLevel="1" x14ac:dyDescent="0.2">
      <c r="A28" s="4" t="s">
        <v>229</v>
      </c>
      <c r="B28" s="199" t="s">
        <v>340</v>
      </c>
      <c r="C28" s="195" t="s">
        <v>128</v>
      </c>
      <c r="D28" s="102" t="s">
        <v>258</v>
      </c>
      <c r="E28" s="57">
        <f t="shared" si="9"/>
        <v>0</v>
      </c>
      <c r="F28" s="64"/>
      <c r="G28" s="60"/>
      <c r="H28" s="64"/>
      <c r="I28" s="64">
        <f t="shared" ref="I28:I38" si="10">J28+K28+L28</f>
        <v>0</v>
      </c>
      <c r="J28" s="64"/>
      <c r="K28" s="64"/>
      <c r="L28" s="64"/>
      <c r="M28" s="64">
        <f t="shared" ref="M28:M38" si="11">N28+O28+P28</f>
        <v>0</v>
      </c>
      <c r="N28" s="59"/>
      <c r="O28" s="59"/>
      <c r="P28" s="59"/>
      <c r="Q28" s="64">
        <f t="shared" ref="Q28:Q38" si="12">R28+S28+T28</f>
        <v>0</v>
      </c>
      <c r="R28" s="59"/>
      <c r="S28" s="59"/>
      <c r="T28" s="59"/>
      <c r="U28" s="64">
        <f t="shared" ref="U28:U38" si="13">V28+W28+X28</f>
        <v>0</v>
      </c>
      <c r="V28" s="59"/>
      <c r="W28" s="59"/>
      <c r="X28" s="148"/>
    </row>
    <row r="29" spans="1:56" ht="37.5" customHeight="1" outlineLevel="1" x14ac:dyDescent="0.2">
      <c r="A29" s="4">
        <v>14</v>
      </c>
      <c r="B29" s="199" t="s">
        <v>341</v>
      </c>
      <c r="C29" s="191" t="s">
        <v>128</v>
      </c>
      <c r="D29" s="18"/>
      <c r="E29" s="57">
        <f t="shared" si="9"/>
        <v>960</v>
      </c>
      <c r="F29" s="105">
        <v>960</v>
      </c>
      <c r="G29" s="105"/>
      <c r="H29" s="105"/>
      <c r="I29" s="120">
        <f t="shared" si="10"/>
        <v>960</v>
      </c>
      <c r="J29" s="105">
        <v>960</v>
      </c>
      <c r="K29" s="105"/>
      <c r="L29" s="105"/>
      <c r="M29" s="64">
        <f t="shared" si="11"/>
        <v>2880</v>
      </c>
      <c r="N29" s="106">
        <v>2880</v>
      </c>
      <c r="O29" s="113"/>
      <c r="P29" s="113"/>
      <c r="Q29" s="64">
        <f t="shared" si="12"/>
        <v>2000</v>
      </c>
      <c r="R29" s="106">
        <v>2000</v>
      </c>
      <c r="S29" s="113"/>
      <c r="T29" s="113"/>
      <c r="U29" s="64">
        <f t="shared" si="13"/>
        <v>2000</v>
      </c>
      <c r="V29" s="106">
        <v>2000</v>
      </c>
      <c r="W29" s="113"/>
      <c r="X29" s="113"/>
    </row>
    <row r="30" spans="1:56" ht="37.5" customHeight="1" outlineLevel="1" x14ac:dyDescent="0.2">
      <c r="A30" s="4">
        <v>14</v>
      </c>
      <c r="B30" s="199" t="s">
        <v>342</v>
      </c>
      <c r="C30" s="191" t="s">
        <v>128</v>
      </c>
      <c r="D30" s="18"/>
      <c r="E30" s="57">
        <f t="shared" si="9"/>
        <v>6850</v>
      </c>
      <c r="F30" s="105">
        <v>6850</v>
      </c>
      <c r="G30" s="118"/>
      <c r="H30" s="73"/>
      <c r="I30" s="120">
        <f t="shared" si="10"/>
        <v>6850</v>
      </c>
      <c r="J30" s="105">
        <v>6850</v>
      </c>
      <c r="K30" s="73"/>
      <c r="L30" s="73"/>
      <c r="M30" s="64">
        <f t="shared" si="11"/>
        <v>30000</v>
      </c>
      <c r="N30" s="106">
        <v>30000</v>
      </c>
      <c r="O30" s="108"/>
      <c r="P30" s="108"/>
      <c r="Q30" s="64">
        <f t="shared" si="12"/>
        <v>10000</v>
      </c>
      <c r="R30" s="106">
        <v>10000</v>
      </c>
      <c r="S30" s="108"/>
      <c r="T30" s="108"/>
      <c r="U30" s="64">
        <f t="shared" si="13"/>
        <v>10000</v>
      </c>
      <c r="V30" s="106">
        <v>10000</v>
      </c>
      <c r="W30" s="108"/>
      <c r="X30" s="108"/>
    </row>
    <row r="31" spans="1:56" ht="63.95" hidden="1" customHeight="1" outlineLevel="1" x14ac:dyDescent="0.2">
      <c r="A31" s="4" t="s">
        <v>229</v>
      </c>
      <c r="B31" s="236" t="s">
        <v>21</v>
      </c>
      <c r="C31" s="195" t="s">
        <v>22</v>
      </c>
      <c r="D31" s="91" t="s">
        <v>256</v>
      </c>
      <c r="E31" s="57">
        <f t="shared" si="9"/>
        <v>3000</v>
      </c>
      <c r="F31" s="64">
        <v>3000</v>
      </c>
      <c r="G31" s="60"/>
      <c r="H31" s="64"/>
      <c r="I31" s="120">
        <f t="shared" si="10"/>
        <v>3000</v>
      </c>
      <c r="J31" s="120">
        <v>3000</v>
      </c>
      <c r="K31" s="64"/>
      <c r="L31" s="64"/>
      <c r="M31" s="64">
        <f t="shared" si="11"/>
        <v>0</v>
      </c>
      <c r="N31" s="59"/>
      <c r="O31" s="59"/>
      <c r="P31" s="59"/>
      <c r="Q31" s="64">
        <f t="shared" si="12"/>
        <v>0</v>
      </c>
      <c r="R31" s="59"/>
      <c r="S31" s="59"/>
      <c r="T31" s="59"/>
      <c r="U31" s="64">
        <f t="shared" si="13"/>
        <v>0</v>
      </c>
      <c r="V31" s="59"/>
      <c r="W31" s="59"/>
      <c r="X31" s="148"/>
    </row>
    <row r="32" spans="1:56" ht="72" customHeight="1" outlineLevel="1" x14ac:dyDescent="0.2">
      <c r="A32" s="4">
        <v>15</v>
      </c>
      <c r="B32" s="185" t="s">
        <v>253</v>
      </c>
      <c r="C32" s="185" t="s">
        <v>322</v>
      </c>
      <c r="D32" s="7" t="s">
        <v>257</v>
      </c>
      <c r="E32" s="57">
        <f t="shared" si="9"/>
        <v>0</v>
      </c>
      <c r="F32" s="64"/>
      <c r="G32" s="60"/>
      <c r="H32" s="64"/>
      <c r="I32" s="64">
        <f t="shared" si="10"/>
        <v>20000</v>
      </c>
      <c r="J32" s="64"/>
      <c r="K32" s="64">
        <v>20000</v>
      </c>
      <c r="L32" s="64"/>
      <c r="M32" s="64">
        <f t="shared" si="11"/>
        <v>0</v>
      </c>
      <c r="N32" s="59"/>
      <c r="O32" s="59"/>
      <c r="P32" s="59"/>
      <c r="Q32" s="64">
        <f t="shared" si="12"/>
        <v>0</v>
      </c>
      <c r="R32" s="59"/>
      <c r="S32" s="59"/>
      <c r="T32" s="59"/>
      <c r="U32" s="64">
        <f t="shared" si="13"/>
        <v>0</v>
      </c>
      <c r="V32" s="59"/>
      <c r="W32" s="59"/>
      <c r="X32" s="148"/>
    </row>
    <row r="33" spans="1:56" ht="219" customHeight="1" outlineLevel="1" x14ac:dyDescent="0.2">
      <c r="A33" s="4">
        <v>15</v>
      </c>
      <c r="B33" s="270" t="s">
        <v>407</v>
      </c>
      <c r="C33" s="191" t="s">
        <v>302</v>
      </c>
      <c r="D33" s="142"/>
      <c r="E33" s="57">
        <f t="shared" si="9"/>
        <v>150872.20000000001</v>
      </c>
      <c r="F33" s="105">
        <v>700</v>
      </c>
      <c r="G33" s="105">
        <v>172.2</v>
      </c>
      <c r="H33" s="105">
        <v>150000</v>
      </c>
      <c r="I33" s="64">
        <f>J33+K33+L33</f>
        <v>160958.39999999999</v>
      </c>
      <c r="J33" s="105">
        <v>700</v>
      </c>
      <c r="K33" s="105">
        <v>258.39999999999998</v>
      </c>
      <c r="L33" s="105">
        <v>160000</v>
      </c>
      <c r="M33" s="64">
        <f>N33+O33+P33</f>
        <v>480280.4</v>
      </c>
      <c r="N33" s="106">
        <v>0</v>
      </c>
      <c r="O33" s="106">
        <v>280.39999999999998</v>
      </c>
      <c r="P33" s="106">
        <v>480000</v>
      </c>
      <c r="Q33" s="64">
        <f>R33+S33+T33</f>
        <v>700000</v>
      </c>
      <c r="R33" s="106">
        <v>0</v>
      </c>
      <c r="S33" s="106">
        <v>500000</v>
      </c>
      <c r="T33" s="106">
        <v>200000</v>
      </c>
      <c r="U33" s="64">
        <f>V33+W33+X33</f>
        <v>700000</v>
      </c>
      <c r="V33" s="106">
        <v>0</v>
      </c>
      <c r="W33" s="106">
        <v>700000</v>
      </c>
      <c r="X33" s="106">
        <v>0</v>
      </c>
    </row>
    <row r="34" spans="1:56" ht="85.5" customHeight="1" outlineLevel="1" x14ac:dyDescent="0.2">
      <c r="A34" s="4"/>
      <c r="B34" s="270" t="s">
        <v>410</v>
      </c>
      <c r="C34" s="191" t="s">
        <v>406</v>
      </c>
      <c r="D34" s="142"/>
      <c r="E34" s="57"/>
      <c r="F34" s="105"/>
      <c r="G34" s="273">
        <v>376580</v>
      </c>
      <c r="H34" s="105"/>
      <c r="I34" s="64"/>
      <c r="J34" s="105"/>
      <c r="K34" s="105">
        <v>185167.1</v>
      </c>
      <c r="L34" s="105"/>
      <c r="M34" s="64"/>
      <c r="N34" s="106"/>
      <c r="O34" s="106"/>
      <c r="P34" s="106"/>
      <c r="Q34" s="64"/>
      <c r="R34" s="106"/>
      <c r="S34" s="106"/>
      <c r="T34" s="106"/>
      <c r="U34" s="64"/>
      <c r="V34" s="106"/>
      <c r="W34" s="106"/>
      <c r="X34" s="106"/>
    </row>
    <row r="35" spans="1:56" ht="99" customHeight="1" outlineLevel="1" x14ac:dyDescent="0.2">
      <c r="A35" s="4">
        <v>16</v>
      </c>
      <c r="B35" s="191" t="s">
        <v>303</v>
      </c>
      <c r="C35" s="191" t="s">
        <v>323</v>
      </c>
      <c r="D35" s="7"/>
      <c r="E35" s="57">
        <f t="shared" si="9"/>
        <v>0</v>
      </c>
      <c r="F35" s="64"/>
      <c r="G35" s="60"/>
      <c r="H35" s="64"/>
      <c r="I35" s="64">
        <f t="shared" si="10"/>
        <v>1800</v>
      </c>
      <c r="J35" s="64"/>
      <c r="K35" s="64"/>
      <c r="L35" s="64">
        <v>1800</v>
      </c>
      <c r="M35" s="64">
        <f t="shared" si="11"/>
        <v>0</v>
      </c>
      <c r="N35" s="59"/>
      <c r="O35" s="59"/>
      <c r="P35" s="59"/>
      <c r="Q35" s="64">
        <f t="shared" si="12"/>
        <v>0</v>
      </c>
      <c r="R35" s="59"/>
      <c r="S35" s="59"/>
      <c r="T35" s="59"/>
      <c r="U35" s="64">
        <f t="shared" si="13"/>
        <v>0</v>
      </c>
      <c r="V35" s="59"/>
      <c r="W35" s="59"/>
      <c r="X35" s="148"/>
    </row>
    <row r="36" spans="1:56" ht="67.7" customHeight="1" outlineLevel="1" x14ac:dyDescent="0.2">
      <c r="A36" s="4">
        <v>17</v>
      </c>
      <c r="B36" s="199" t="s">
        <v>343</v>
      </c>
      <c r="C36" s="191" t="s">
        <v>324</v>
      </c>
      <c r="D36" s="144"/>
      <c r="E36" s="57">
        <f t="shared" si="9"/>
        <v>0</v>
      </c>
      <c r="F36" s="64"/>
      <c r="G36" s="60"/>
      <c r="H36" s="64"/>
      <c r="I36" s="64">
        <f t="shared" si="10"/>
        <v>0</v>
      </c>
      <c r="J36" s="64"/>
      <c r="K36" s="64"/>
      <c r="L36" s="64"/>
      <c r="M36" s="64">
        <f t="shared" si="11"/>
        <v>0</v>
      </c>
      <c r="N36" s="59"/>
      <c r="O36" s="59"/>
      <c r="P36" s="59"/>
      <c r="Q36" s="64">
        <f t="shared" si="12"/>
        <v>0</v>
      </c>
      <c r="R36" s="59"/>
      <c r="S36" s="59"/>
      <c r="T36" s="59"/>
      <c r="U36" s="64">
        <f t="shared" si="13"/>
        <v>0</v>
      </c>
      <c r="V36" s="59"/>
      <c r="W36" s="59"/>
      <c r="X36" s="148"/>
    </row>
    <row r="37" spans="1:56" s="53" customFormat="1" ht="86.25" customHeight="1" outlineLevel="1" x14ac:dyDescent="0.2">
      <c r="A37" s="4">
        <v>18</v>
      </c>
      <c r="B37" s="191" t="s">
        <v>36</v>
      </c>
      <c r="C37" s="191" t="s">
        <v>37</v>
      </c>
      <c r="D37" s="90"/>
      <c r="E37" s="57">
        <f t="shared" si="9"/>
        <v>0</v>
      </c>
      <c r="F37" s="68"/>
      <c r="G37" s="72"/>
      <c r="H37" s="68"/>
      <c r="I37" s="64">
        <f t="shared" si="10"/>
        <v>0</v>
      </c>
      <c r="J37" s="68"/>
      <c r="K37" s="68"/>
      <c r="L37" s="68"/>
      <c r="M37" s="64">
        <f t="shared" si="11"/>
        <v>0</v>
      </c>
      <c r="N37" s="69"/>
      <c r="O37" s="69"/>
      <c r="P37" s="69"/>
      <c r="Q37" s="64">
        <f t="shared" si="12"/>
        <v>0</v>
      </c>
      <c r="R37" s="69"/>
      <c r="S37" s="69"/>
      <c r="T37" s="69"/>
      <c r="U37" s="64">
        <f t="shared" si="13"/>
        <v>0</v>
      </c>
      <c r="V37" s="69"/>
      <c r="W37" s="69"/>
      <c r="X37" s="69"/>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row>
    <row r="38" spans="1:56" s="109" customFormat="1" ht="130.69999999999999" customHeight="1" outlineLevel="1" x14ac:dyDescent="0.2">
      <c r="A38" s="4">
        <v>19</v>
      </c>
      <c r="B38" s="184" t="s">
        <v>0</v>
      </c>
      <c r="C38" s="185" t="s">
        <v>1</v>
      </c>
      <c r="D38" s="143"/>
      <c r="E38" s="57">
        <f t="shared" si="9"/>
        <v>0</v>
      </c>
      <c r="F38" s="73"/>
      <c r="G38" s="73"/>
      <c r="H38" s="73"/>
      <c r="I38" s="64">
        <f t="shared" si="10"/>
        <v>0</v>
      </c>
      <c r="J38" s="73"/>
      <c r="K38" s="73"/>
      <c r="L38" s="73"/>
      <c r="M38" s="64">
        <f t="shared" si="11"/>
        <v>30000</v>
      </c>
      <c r="N38" s="106">
        <v>30000</v>
      </c>
      <c r="O38" s="108"/>
      <c r="P38" s="108"/>
      <c r="Q38" s="64">
        <f t="shared" si="12"/>
        <v>10000</v>
      </c>
      <c r="R38" s="106">
        <v>10000</v>
      </c>
      <c r="S38" s="108"/>
      <c r="T38" s="108"/>
      <c r="U38" s="64">
        <f t="shared" si="13"/>
        <v>10000</v>
      </c>
      <c r="V38" s="106">
        <v>10000</v>
      </c>
      <c r="W38" s="108"/>
      <c r="X38" s="108"/>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row>
    <row r="39" spans="1:56" s="109" customFormat="1" ht="65.25" hidden="1" customHeight="1" outlineLevel="1" x14ac:dyDescent="0.2">
      <c r="A39" s="107"/>
      <c r="B39" s="235" t="s">
        <v>272</v>
      </c>
      <c r="C39" s="196" t="s">
        <v>128</v>
      </c>
      <c r="D39" s="156"/>
      <c r="E39" s="57"/>
      <c r="F39" s="73"/>
      <c r="G39" s="73"/>
      <c r="H39" s="73"/>
      <c r="I39" s="64"/>
      <c r="J39" s="73"/>
      <c r="K39" s="73"/>
      <c r="L39" s="73"/>
      <c r="M39" s="64"/>
      <c r="N39" s="106"/>
      <c r="O39" s="108"/>
      <c r="P39" s="108"/>
      <c r="Q39" s="64"/>
      <c r="R39" s="106"/>
      <c r="S39" s="108"/>
      <c r="T39" s="108"/>
      <c r="U39" s="64"/>
      <c r="V39" s="106"/>
      <c r="W39" s="108"/>
      <c r="X39" s="108"/>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row>
    <row r="40" spans="1:56" s="21" customFormat="1" ht="61.5" customHeight="1" collapsed="1" x14ac:dyDescent="0.2">
      <c r="A40" s="20"/>
      <c r="B40" s="312" t="s">
        <v>2</v>
      </c>
      <c r="C40" s="313"/>
      <c r="D40" s="314"/>
      <c r="E40" s="119">
        <f t="shared" ref="E40:X40" si="14">E41+E44+E49+E55</f>
        <v>25761.200000000001</v>
      </c>
      <c r="F40" s="119">
        <f t="shared" si="14"/>
        <v>3400</v>
      </c>
      <c r="G40" s="119">
        <f t="shared" si="14"/>
        <v>1923622.4</v>
      </c>
      <c r="H40" s="119">
        <f t="shared" si="14"/>
        <v>0</v>
      </c>
      <c r="I40" s="119">
        <f t="shared" si="14"/>
        <v>26362.1</v>
      </c>
      <c r="J40" s="119">
        <f t="shared" si="14"/>
        <v>3400</v>
      </c>
      <c r="K40" s="119">
        <f t="shared" si="14"/>
        <v>1923622.4</v>
      </c>
      <c r="L40" s="119">
        <f t="shared" si="14"/>
        <v>0</v>
      </c>
      <c r="M40" s="119">
        <f t="shared" si="14"/>
        <v>79186.3</v>
      </c>
      <c r="N40" s="119">
        <f t="shared" si="14"/>
        <v>10200</v>
      </c>
      <c r="O40" s="119">
        <f t="shared" si="14"/>
        <v>51000</v>
      </c>
      <c r="P40" s="119">
        <f t="shared" si="14"/>
        <v>0</v>
      </c>
      <c r="Q40" s="119">
        <f t="shared" si="14"/>
        <v>20400</v>
      </c>
      <c r="R40" s="119">
        <f t="shared" si="14"/>
        <v>3400</v>
      </c>
      <c r="S40" s="119">
        <f t="shared" si="14"/>
        <v>17000</v>
      </c>
      <c r="T40" s="119">
        <f t="shared" si="14"/>
        <v>0</v>
      </c>
      <c r="U40" s="119">
        <f t="shared" si="14"/>
        <v>20400</v>
      </c>
      <c r="V40" s="119">
        <f t="shared" si="14"/>
        <v>3400</v>
      </c>
      <c r="W40" s="119">
        <f t="shared" si="14"/>
        <v>17000</v>
      </c>
      <c r="X40" s="119">
        <f t="shared" si="14"/>
        <v>0</v>
      </c>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row>
    <row r="41" spans="1:56" s="24" customFormat="1" ht="38.25" outlineLevel="1" x14ac:dyDescent="0.2">
      <c r="A41" s="32"/>
      <c r="B41" s="233" t="s">
        <v>344</v>
      </c>
      <c r="C41" s="187"/>
      <c r="D41" s="34"/>
      <c r="E41" s="61">
        <f>E42+E43</f>
        <v>0</v>
      </c>
      <c r="F41" s="61">
        <f t="shared" ref="F41:X41" si="15">F42+F43</f>
        <v>0</v>
      </c>
      <c r="G41" s="61">
        <f t="shared" si="15"/>
        <v>0</v>
      </c>
      <c r="H41" s="61">
        <f t="shared" si="15"/>
        <v>0</v>
      </c>
      <c r="I41" s="61">
        <f t="shared" si="15"/>
        <v>0</v>
      </c>
      <c r="J41" s="61">
        <f t="shared" si="15"/>
        <v>0</v>
      </c>
      <c r="K41" s="61">
        <f t="shared" si="15"/>
        <v>0</v>
      </c>
      <c r="L41" s="61">
        <f t="shared" si="15"/>
        <v>0</v>
      </c>
      <c r="M41" s="61">
        <f t="shared" si="15"/>
        <v>0</v>
      </c>
      <c r="N41" s="61">
        <f t="shared" si="15"/>
        <v>0</v>
      </c>
      <c r="O41" s="61">
        <f t="shared" si="15"/>
        <v>0</v>
      </c>
      <c r="P41" s="61">
        <f t="shared" si="15"/>
        <v>0</v>
      </c>
      <c r="Q41" s="61">
        <f t="shared" si="15"/>
        <v>0</v>
      </c>
      <c r="R41" s="61">
        <f t="shared" si="15"/>
        <v>0</v>
      </c>
      <c r="S41" s="61">
        <f t="shared" si="15"/>
        <v>0</v>
      </c>
      <c r="T41" s="61">
        <f t="shared" si="15"/>
        <v>0</v>
      </c>
      <c r="U41" s="61">
        <f t="shared" si="15"/>
        <v>0</v>
      </c>
      <c r="V41" s="61">
        <f t="shared" si="15"/>
        <v>0</v>
      </c>
      <c r="W41" s="61">
        <f t="shared" si="15"/>
        <v>0</v>
      </c>
      <c r="X41" s="61">
        <f t="shared" si="15"/>
        <v>0</v>
      </c>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row>
    <row r="42" spans="1:56" ht="93" customHeight="1" outlineLevel="1" x14ac:dyDescent="0.2">
      <c r="A42" s="4">
        <v>20</v>
      </c>
      <c r="B42" s="199" t="s">
        <v>129</v>
      </c>
      <c r="C42" s="191" t="s">
        <v>83</v>
      </c>
      <c r="D42" s="33"/>
      <c r="E42" s="57">
        <f t="shared" ref="E42:E60" si="16">F42+G42+H42</f>
        <v>0</v>
      </c>
      <c r="F42" s="62"/>
      <c r="G42" s="74"/>
      <c r="H42" s="62"/>
      <c r="I42" s="62">
        <f>J42+K42+L42</f>
        <v>0</v>
      </c>
      <c r="J42" s="62"/>
      <c r="K42" s="62"/>
      <c r="L42" s="62"/>
      <c r="M42" s="62">
        <f>N42+O42+P42</f>
        <v>0</v>
      </c>
      <c r="N42" s="59"/>
      <c r="O42" s="59"/>
      <c r="P42" s="59"/>
      <c r="Q42" s="62">
        <f>R42+S42+T42</f>
        <v>0</v>
      </c>
      <c r="R42" s="59"/>
      <c r="S42" s="59"/>
      <c r="T42" s="59"/>
      <c r="U42" s="62">
        <f>V42+W42+X42</f>
        <v>0</v>
      </c>
      <c r="V42" s="59"/>
      <c r="W42" s="59"/>
      <c r="X42" s="148"/>
    </row>
    <row r="43" spans="1:56" ht="63.95" customHeight="1" outlineLevel="1" x14ac:dyDescent="0.2">
      <c r="A43" s="4">
        <v>21</v>
      </c>
      <c r="B43" s="199" t="s">
        <v>130</v>
      </c>
      <c r="C43" s="191" t="s">
        <v>83</v>
      </c>
      <c r="D43" s="155"/>
      <c r="E43" s="57">
        <f t="shared" si="16"/>
        <v>0</v>
      </c>
      <c r="F43" s="62"/>
      <c r="G43" s="74"/>
      <c r="H43" s="62"/>
      <c r="I43" s="62">
        <f>J43+K43+L43</f>
        <v>0</v>
      </c>
      <c r="J43" s="62"/>
      <c r="K43" s="62"/>
      <c r="L43" s="62"/>
      <c r="M43" s="62">
        <f>N43+O43+P43</f>
        <v>0</v>
      </c>
      <c r="N43" s="59"/>
      <c r="O43" s="59"/>
      <c r="P43" s="59"/>
      <c r="Q43" s="62">
        <f>R43+S43+T43</f>
        <v>0</v>
      </c>
      <c r="R43" s="59"/>
      <c r="S43" s="59"/>
      <c r="T43" s="59"/>
      <c r="U43" s="62">
        <f>V43+W43+X43</f>
        <v>0</v>
      </c>
      <c r="V43" s="59"/>
      <c r="W43" s="59"/>
      <c r="X43" s="148"/>
    </row>
    <row r="44" spans="1:56" s="24" customFormat="1" ht="25.5" outlineLevel="1" x14ac:dyDescent="0.2">
      <c r="A44" s="22"/>
      <c r="B44" s="230" t="s">
        <v>345</v>
      </c>
      <c r="C44" s="190"/>
      <c r="D44" s="26"/>
      <c r="E44" s="71">
        <f>SUM(E45:E48)</f>
        <v>561.20000000000005</v>
      </c>
      <c r="F44" s="71">
        <f t="shared" ref="F44:X44" si="17">SUM(F45:F48)</f>
        <v>0</v>
      </c>
      <c r="G44" s="71">
        <f t="shared" si="17"/>
        <v>0</v>
      </c>
      <c r="H44" s="71">
        <f t="shared" si="17"/>
        <v>0</v>
      </c>
      <c r="I44" s="71">
        <f t="shared" si="17"/>
        <v>1162.0999999999999</v>
      </c>
      <c r="J44" s="71">
        <f t="shared" si="17"/>
        <v>0</v>
      </c>
      <c r="K44" s="71">
        <f t="shared" si="17"/>
        <v>0</v>
      </c>
      <c r="L44" s="71">
        <f t="shared" si="17"/>
        <v>0</v>
      </c>
      <c r="M44" s="71">
        <f t="shared" si="17"/>
        <v>3586.3</v>
      </c>
      <c r="N44" s="71">
        <f t="shared" si="17"/>
        <v>0</v>
      </c>
      <c r="O44" s="71">
        <f t="shared" si="17"/>
        <v>0</v>
      </c>
      <c r="P44" s="71">
        <f t="shared" si="17"/>
        <v>0</v>
      </c>
      <c r="Q44" s="71">
        <f t="shared" si="17"/>
        <v>0</v>
      </c>
      <c r="R44" s="71">
        <f t="shared" si="17"/>
        <v>0</v>
      </c>
      <c r="S44" s="71">
        <f t="shared" si="17"/>
        <v>0</v>
      </c>
      <c r="T44" s="71">
        <f t="shared" si="17"/>
        <v>0</v>
      </c>
      <c r="U44" s="71">
        <f t="shared" si="17"/>
        <v>0</v>
      </c>
      <c r="V44" s="71">
        <f t="shared" si="17"/>
        <v>0</v>
      </c>
      <c r="W44" s="71">
        <f t="shared" si="17"/>
        <v>0</v>
      </c>
      <c r="X44" s="71">
        <f t="shared" si="17"/>
        <v>0</v>
      </c>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row>
    <row r="45" spans="1:56" ht="96.75" hidden="1" customHeight="1" outlineLevel="1" x14ac:dyDescent="0.2">
      <c r="A45" s="4"/>
      <c r="B45" s="236" t="s">
        <v>38</v>
      </c>
      <c r="C45" s="197" t="s">
        <v>325</v>
      </c>
      <c r="D45" s="7" t="s">
        <v>259</v>
      </c>
      <c r="E45" s="57">
        <f t="shared" si="16"/>
        <v>0</v>
      </c>
      <c r="F45" s="64"/>
      <c r="G45" s="64"/>
      <c r="H45" s="64"/>
      <c r="I45" s="64">
        <f>J45+K45+L45</f>
        <v>0</v>
      </c>
      <c r="J45" s="64"/>
      <c r="K45" s="64"/>
      <c r="L45" s="64"/>
      <c r="M45" s="64">
        <f>N45+O45+P45</f>
        <v>0</v>
      </c>
      <c r="N45" s="59"/>
      <c r="O45" s="59"/>
      <c r="P45" s="59"/>
      <c r="Q45" s="64">
        <f>R45+S45+T45</f>
        <v>0</v>
      </c>
      <c r="R45" s="59"/>
      <c r="S45" s="59"/>
      <c r="T45" s="59"/>
      <c r="U45" s="64">
        <f>V45+W45+X45</f>
        <v>0</v>
      </c>
      <c r="V45" s="59"/>
      <c r="W45" s="59"/>
      <c r="X45" s="148"/>
    </row>
    <row r="46" spans="1:56" ht="118.5" customHeight="1" outlineLevel="1" x14ac:dyDescent="0.2">
      <c r="A46" s="4">
        <v>22</v>
      </c>
      <c r="B46" s="270" t="s">
        <v>391</v>
      </c>
      <c r="C46" s="191" t="s">
        <v>392</v>
      </c>
      <c r="D46" s="144"/>
      <c r="E46" s="268">
        <v>561.20000000000005</v>
      </c>
      <c r="F46" s="64"/>
      <c r="G46" s="64"/>
      <c r="H46" s="64"/>
      <c r="I46" s="64">
        <v>1162.0999999999999</v>
      </c>
      <c r="J46" s="64"/>
      <c r="K46" s="64"/>
      <c r="L46" s="64"/>
      <c r="M46" s="64">
        <v>3586.3</v>
      </c>
      <c r="N46" s="59"/>
      <c r="O46" s="59"/>
      <c r="P46" s="59"/>
      <c r="Q46" s="64">
        <f>R46+S46+T46</f>
        <v>0</v>
      </c>
      <c r="R46" s="59"/>
      <c r="S46" s="59"/>
      <c r="T46" s="59"/>
      <c r="U46" s="64">
        <f>V46+W46+X46</f>
        <v>0</v>
      </c>
      <c r="V46" s="59"/>
      <c r="W46" s="59"/>
      <c r="X46" s="148"/>
    </row>
    <row r="47" spans="1:56" ht="63.75" outlineLevel="1" x14ac:dyDescent="0.2">
      <c r="A47" s="4">
        <v>23</v>
      </c>
      <c r="B47" s="199" t="s">
        <v>131</v>
      </c>
      <c r="C47" s="197" t="s">
        <v>326</v>
      </c>
      <c r="D47" s="7"/>
      <c r="E47" s="57">
        <f t="shared" si="16"/>
        <v>0</v>
      </c>
      <c r="F47" s="64"/>
      <c r="G47" s="64"/>
      <c r="H47" s="64"/>
      <c r="I47" s="64">
        <f>J47+K47+L47</f>
        <v>0</v>
      </c>
      <c r="J47" s="64"/>
      <c r="K47" s="64"/>
      <c r="L47" s="64"/>
      <c r="M47" s="64">
        <f>N47+O47+P47</f>
        <v>0</v>
      </c>
      <c r="N47" s="59"/>
      <c r="O47" s="59"/>
      <c r="P47" s="59"/>
      <c r="Q47" s="64">
        <f>R47+S47+T47</f>
        <v>0</v>
      </c>
      <c r="R47" s="59"/>
      <c r="S47" s="59"/>
      <c r="T47" s="59"/>
      <c r="U47" s="64">
        <f>V47+W47+X47</f>
        <v>0</v>
      </c>
      <c r="V47" s="59"/>
      <c r="W47" s="59"/>
      <c r="X47" s="148"/>
    </row>
    <row r="48" spans="1:56" ht="63.75" outlineLevel="1" x14ac:dyDescent="0.2">
      <c r="A48" s="4">
        <v>24</v>
      </c>
      <c r="B48" s="199" t="s">
        <v>132</v>
      </c>
      <c r="C48" s="197" t="s">
        <v>326</v>
      </c>
      <c r="D48" s="7"/>
      <c r="E48" s="57">
        <f t="shared" si="16"/>
        <v>0</v>
      </c>
      <c r="F48" s="64"/>
      <c r="G48" s="64"/>
      <c r="H48" s="64"/>
      <c r="I48" s="64">
        <f>J48+K48+L48</f>
        <v>0</v>
      </c>
      <c r="J48" s="64"/>
      <c r="K48" s="64"/>
      <c r="L48" s="64"/>
      <c r="M48" s="64">
        <f>N48+O48+P48</f>
        <v>0</v>
      </c>
      <c r="N48" s="59"/>
      <c r="O48" s="59"/>
      <c r="P48" s="59"/>
      <c r="Q48" s="64">
        <f>R48+S48+T48</f>
        <v>0</v>
      </c>
      <c r="R48" s="59"/>
      <c r="S48" s="59"/>
      <c r="T48" s="59"/>
      <c r="U48" s="64">
        <f>V48+W48+X48</f>
        <v>0</v>
      </c>
      <c r="V48" s="59"/>
      <c r="W48" s="59"/>
      <c r="X48" s="148"/>
    </row>
    <row r="49" spans="1:56" s="24" customFormat="1" ht="58.7" customHeight="1" outlineLevel="1" x14ac:dyDescent="0.2">
      <c r="A49" s="32"/>
      <c r="B49" s="233" t="s">
        <v>346</v>
      </c>
      <c r="C49" s="187"/>
      <c r="D49" s="27"/>
      <c r="E49" s="67">
        <f>E54</f>
        <v>0</v>
      </c>
      <c r="F49" s="67">
        <f t="shared" ref="F49:X49" si="18">F54</f>
        <v>0</v>
      </c>
      <c r="G49" s="67">
        <f t="shared" si="18"/>
        <v>0</v>
      </c>
      <c r="H49" s="67">
        <f t="shared" si="18"/>
        <v>0</v>
      </c>
      <c r="I49" s="67">
        <f t="shared" si="18"/>
        <v>0</v>
      </c>
      <c r="J49" s="67">
        <f t="shared" si="18"/>
        <v>0</v>
      </c>
      <c r="K49" s="67">
        <f t="shared" si="18"/>
        <v>0</v>
      </c>
      <c r="L49" s="67">
        <f t="shared" si="18"/>
        <v>0</v>
      </c>
      <c r="M49" s="67">
        <f t="shared" si="18"/>
        <v>0</v>
      </c>
      <c r="N49" s="67">
        <f t="shared" si="18"/>
        <v>0</v>
      </c>
      <c r="O49" s="67">
        <f t="shared" si="18"/>
        <v>0</v>
      </c>
      <c r="P49" s="67">
        <f t="shared" si="18"/>
        <v>0</v>
      </c>
      <c r="Q49" s="67">
        <f t="shared" si="18"/>
        <v>0</v>
      </c>
      <c r="R49" s="67">
        <f t="shared" si="18"/>
        <v>0</v>
      </c>
      <c r="S49" s="67">
        <f t="shared" si="18"/>
        <v>0</v>
      </c>
      <c r="T49" s="67">
        <f t="shared" si="18"/>
        <v>0</v>
      </c>
      <c r="U49" s="67">
        <f t="shared" si="18"/>
        <v>0</v>
      </c>
      <c r="V49" s="67">
        <f t="shared" si="18"/>
        <v>0</v>
      </c>
      <c r="W49" s="67">
        <f t="shared" si="18"/>
        <v>0</v>
      </c>
      <c r="X49" s="71">
        <f t="shared" si="18"/>
        <v>0</v>
      </c>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row>
    <row r="50" spans="1:56" s="127" customFormat="1" ht="21.75" customHeight="1" outlineLevel="1" x14ac:dyDescent="0.2">
      <c r="A50" s="262">
        <v>25</v>
      </c>
      <c r="B50" s="184" t="s">
        <v>387</v>
      </c>
      <c r="C50" s="263"/>
      <c r="D50" s="264"/>
      <c r="E50" s="265"/>
      <c r="F50" s="265"/>
      <c r="G50" s="265"/>
      <c r="H50" s="265"/>
      <c r="I50" s="265"/>
      <c r="J50" s="265"/>
      <c r="K50" s="265"/>
      <c r="L50" s="265"/>
      <c r="M50" s="265"/>
      <c r="N50" s="265"/>
      <c r="O50" s="265"/>
      <c r="P50" s="265"/>
      <c r="Q50" s="265"/>
      <c r="R50" s="265"/>
      <c r="S50" s="265"/>
      <c r="T50" s="265"/>
      <c r="U50" s="265"/>
      <c r="V50" s="265"/>
      <c r="W50" s="265"/>
      <c r="X50" s="126"/>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row>
    <row r="51" spans="1:56" s="127" customFormat="1" ht="32.25" customHeight="1" outlineLevel="1" x14ac:dyDescent="0.2">
      <c r="A51" s="262">
        <v>26</v>
      </c>
      <c r="B51" s="184" t="s">
        <v>388</v>
      </c>
      <c r="C51" s="263"/>
      <c r="D51" s="264"/>
      <c r="E51" s="265"/>
      <c r="F51" s="265"/>
      <c r="G51" s="265"/>
      <c r="H51" s="265"/>
      <c r="I51" s="265"/>
      <c r="J51" s="265"/>
      <c r="K51" s="265"/>
      <c r="L51" s="265"/>
      <c r="M51" s="265"/>
      <c r="N51" s="265"/>
      <c r="O51" s="265"/>
      <c r="P51" s="265"/>
      <c r="Q51" s="265"/>
      <c r="R51" s="265"/>
      <c r="S51" s="265"/>
      <c r="T51" s="265"/>
      <c r="U51" s="265"/>
      <c r="V51" s="265"/>
      <c r="W51" s="265"/>
      <c r="X51" s="126"/>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row>
    <row r="52" spans="1:56" s="127" customFormat="1" ht="48" customHeight="1" outlineLevel="1" x14ac:dyDescent="0.2">
      <c r="A52" s="262">
        <v>27</v>
      </c>
      <c r="B52" s="184" t="s">
        <v>17</v>
      </c>
      <c r="C52" s="263"/>
      <c r="D52" s="264"/>
      <c r="E52" s="265"/>
      <c r="F52" s="265"/>
      <c r="G52" s="265"/>
      <c r="H52" s="265"/>
      <c r="I52" s="265"/>
      <c r="J52" s="265"/>
      <c r="K52" s="265"/>
      <c r="L52" s="265"/>
      <c r="M52" s="265"/>
      <c r="N52" s="265"/>
      <c r="O52" s="265"/>
      <c r="P52" s="265"/>
      <c r="Q52" s="265"/>
      <c r="R52" s="265"/>
      <c r="S52" s="265"/>
      <c r="T52" s="265"/>
      <c r="U52" s="265"/>
      <c r="V52" s="265"/>
      <c r="W52" s="265"/>
      <c r="X52" s="126"/>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row>
    <row r="53" spans="1:56" s="127" customFormat="1" ht="43.5" customHeight="1" outlineLevel="1" x14ac:dyDescent="0.2">
      <c r="A53" s="262">
        <v>28</v>
      </c>
      <c r="B53" s="184" t="s">
        <v>389</v>
      </c>
      <c r="C53" s="263"/>
      <c r="D53" s="264"/>
      <c r="E53" s="265"/>
      <c r="F53" s="265"/>
      <c r="G53" s="265"/>
      <c r="H53" s="265"/>
      <c r="I53" s="265"/>
      <c r="J53" s="265"/>
      <c r="K53" s="265"/>
      <c r="L53" s="265"/>
      <c r="M53" s="265"/>
      <c r="N53" s="265"/>
      <c r="O53" s="265"/>
      <c r="P53" s="265"/>
      <c r="Q53" s="265"/>
      <c r="R53" s="265"/>
      <c r="S53" s="265"/>
      <c r="T53" s="265"/>
      <c r="U53" s="265"/>
      <c r="V53" s="265"/>
      <c r="W53" s="265"/>
      <c r="X53" s="126"/>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row>
    <row r="54" spans="1:56" ht="48" customHeight="1" outlineLevel="1" x14ac:dyDescent="0.2">
      <c r="A54" s="262">
        <v>29</v>
      </c>
      <c r="B54" s="199" t="s">
        <v>347</v>
      </c>
      <c r="C54" s="194" t="s">
        <v>133</v>
      </c>
      <c r="D54" s="7"/>
      <c r="E54" s="57">
        <f t="shared" si="16"/>
        <v>0</v>
      </c>
      <c r="F54" s="64"/>
      <c r="G54" s="64"/>
      <c r="H54" s="64"/>
      <c r="I54" s="64">
        <f>J54+K54+L54</f>
        <v>0</v>
      </c>
      <c r="J54" s="64"/>
      <c r="K54" s="64"/>
      <c r="L54" s="64"/>
      <c r="M54" s="64">
        <f>N54+O54+P54</f>
        <v>0</v>
      </c>
      <c r="N54" s="59"/>
      <c r="O54" s="59"/>
      <c r="P54" s="59"/>
      <c r="Q54" s="64">
        <f>R54+S54+T54</f>
        <v>0</v>
      </c>
      <c r="R54" s="59"/>
      <c r="S54" s="59"/>
      <c r="T54" s="59"/>
      <c r="U54" s="64">
        <f>V54+W54+X54</f>
        <v>0</v>
      </c>
      <c r="V54" s="59"/>
      <c r="W54" s="59"/>
      <c r="X54" s="148"/>
    </row>
    <row r="55" spans="1:56" s="24" customFormat="1" outlineLevel="1" x14ac:dyDescent="0.2">
      <c r="A55" s="22"/>
      <c r="B55" s="230" t="s">
        <v>408</v>
      </c>
      <c r="C55" s="198"/>
      <c r="D55" s="26"/>
      <c r="E55" s="71">
        <f>SUM(E56:E60)</f>
        <v>25200</v>
      </c>
      <c r="F55" s="71">
        <f t="shared" ref="F55:X55" si="19">SUM(F56:F60)</f>
        <v>3400</v>
      </c>
      <c r="G55" s="71">
        <f t="shared" si="19"/>
        <v>1923622.4</v>
      </c>
      <c r="H55" s="71">
        <f t="shared" si="19"/>
        <v>0</v>
      </c>
      <c r="I55" s="71">
        <f t="shared" si="19"/>
        <v>25200</v>
      </c>
      <c r="J55" s="71">
        <f t="shared" si="19"/>
        <v>3400</v>
      </c>
      <c r="K55" s="71">
        <f t="shared" si="19"/>
        <v>1923622.4</v>
      </c>
      <c r="L55" s="71">
        <f t="shared" si="19"/>
        <v>0</v>
      </c>
      <c r="M55" s="71">
        <f t="shared" si="19"/>
        <v>75600</v>
      </c>
      <c r="N55" s="71">
        <f t="shared" si="19"/>
        <v>10200</v>
      </c>
      <c r="O55" s="71">
        <f t="shared" si="19"/>
        <v>51000</v>
      </c>
      <c r="P55" s="71">
        <f t="shared" si="19"/>
        <v>0</v>
      </c>
      <c r="Q55" s="71">
        <f t="shared" si="19"/>
        <v>20400</v>
      </c>
      <c r="R55" s="71">
        <f t="shared" si="19"/>
        <v>3400</v>
      </c>
      <c r="S55" s="71">
        <f t="shared" si="19"/>
        <v>17000</v>
      </c>
      <c r="T55" s="71">
        <f t="shared" si="19"/>
        <v>0</v>
      </c>
      <c r="U55" s="71">
        <f t="shared" si="19"/>
        <v>20400</v>
      </c>
      <c r="V55" s="71">
        <f t="shared" si="19"/>
        <v>3400</v>
      </c>
      <c r="W55" s="71">
        <f t="shared" si="19"/>
        <v>17000</v>
      </c>
      <c r="X55" s="71">
        <f t="shared" si="19"/>
        <v>0</v>
      </c>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row>
    <row r="56" spans="1:56" ht="135" customHeight="1" outlineLevel="1" x14ac:dyDescent="0.2">
      <c r="A56" s="4">
        <v>30</v>
      </c>
      <c r="B56" s="270" t="s">
        <v>393</v>
      </c>
      <c r="C56" s="191" t="s">
        <v>327</v>
      </c>
      <c r="D56" s="7"/>
      <c r="E56" s="57">
        <v>4800</v>
      </c>
      <c r="F56" s="73"/>
      <c r="G56" s="73"/>
      <c r="H56" s="73"/>
      <c r="I56" s="73">
        <v>4800</v>
      </c>
      <c r="J56" s="73"/>
      <c r="K56" s="73"/>
      <c r="L56" s="73"/>
      <c r="M56" s="73">
        <v>14400</v>
      </c>
      <c r="N56" s="108"/>
      <c r="O56" s="108"/>
      <c r="P56" s="108"/>
      <c r="Q56" s="73">
        <f>R56+S56+T56</f>
        <v>0</v>
      </c>
      <c r="R56" s="108"/>
      <c r="S56" s="108"/>
      <c r="T56" s="108"/>
      <c r="U56" s="73">
        <f>V56+W56+X56</f>
        <v>0</v>
      </c>
      <c r="V56" s="108"/>
      <c r="W56" s="108"/>
      <c r="X56" s="108"/>
    </row>
    <row r="57" spans="1:56" ht="78.75" customHeight="1" outlineLevel="1" x14ac:dyDescent="0.2">
      <c r="A57" s="4">
        <v>31</v>
      </c>
      <c r="B57" s="199" t="s">
        <v>134</v>
      </c>
      <c r="C57" s="191" t="s">
        <v>328</v>
      </c>
      <c r="D57" s="141"/>
      <c r="E57" s="57">
        <f t="shared" si="16"/>
        <v>0</v>
      </c>
      <c r="F57" s="64"/>
      <c r="G57" s="64"/>
      <c r="H57" s="64"/>
      <c r="I57" s="73">
        <f>J57+K57+L57</f>
        <v>0</v>
      </c>
      <c r="J57" s="64"/>
      <c r="K57" s="64"/>
      <c r="L57" s="64"/>
      <c r="M57" s="73">
        <f>N57+O57+P57</f>
        <v>0</v>
      </c>
      <c r="N57" s="59"/>
      <c r="O57" s="59"/>
      <c r="P57" s="59"/>
      <c r="Q57" s="73">
        <f>R57+S57+T57</f>
        <v>0</v>
      </c>
      <c r="R57" s="59"/>
      <c r="S57" s="59"/>
      <c r="T57" s="59"/>
      <c r="U57" s="73">
        <f>V57+W57+X57</f>
        <v>0</v>
      </c>
      <c r="V57" s="59"/>
      <c r="W57" s="59"/>
      <c r="X57" s="148"/>
    </row>
    <row r="58" spans="1:56" ht="43.5" customHeight="1" outlineLevel="1" x14ac:dyDescent="0.2">
      <c r="A58" s="4">
        <v>32</v>
      </c>
      <c r="B58" s="199" t="s">
        <v>301</v>
      </c>
      <c r="C58" s="199" t="s">
        <v>121</v>
      </c>
      <c r="D58" s="141"/>
      <c r="E58" s="57">
        <f t="shared" si="16"/>
        <v>0</v>
      </c>
      <c r="F58" s="64"/>
      <c r="G58" s="64"/>
      <c r="H58" s="64"/>
      <c r="I58" s="73">
        <f>J58+K58+L58</f>
        <v>0</v>
      </c>
      <c r="J58" s="64"/>
      <c r="K58" s="64"/>
      <c r="L58" s="64"/>
      <c r="M58" s="73">
        <f>N58+O58+P58</f>
        <v>0</v>
      </c>
      <c r="N58" s="59"/>
      <c r="O58" s="59"/>
      <c r="P58" s="59"/>
      <c r="Q58" s="73">
        <f>R58+S58+T58</f>
        <v>0</v>
      </c>
      <c r="R58" s="59"/>
      <c r="S58" s="59"/>
      <c r="T58" s="59"/>
      <c r="U58" s="73">
        <f>V58+W58+X58</f>
        <v>0</v>
      </c>
      <c r="V58" s="59"/>
      <c r="W58" s="59"/>
      <c r="X58" s="148"/>
    </row>
    <row r="59" spans="1:56" ht="43.5" customHeight="1" outlineLevel="1" x14ac:dyDescent="0.2">
      <c r="A59" s="4"/>
      <c r="B59" s="199" t="s">
        <v>409</v>
      </c>
      <c r="C59" s="199" t="s">
        <v>406</v>
      </c>
      <c r="D59" s="151"/>
      <c r="E59" s="57"/>
      <c r="F59" s="64"/>
      <c r="G59" s="64">
        <v>1906622.4</v>
      </c>
      <c r="H59" s="64"/>
      <c r="I59" s="73"/>
      <c r="J59" s="64"/>
      <c r="K59" s="64">
        <v>1906622.4</v>
      </c>
      <c r="L59" s="64"/>
      <c r="M59" s="73"/>
      <c r="N59" s="148"/>
      <c r="O59" s="148"/>
      <c r="P59" s="148"/>
      <c r="Q59" s="73"/>
      <c r="R59" s="148"/>
      <c r="S59" s="148"/>
      <c r="T59" s="148"/>
      <c r="U59" s="73"/>
      <c r="V59" s="148"/>
      <c r="W59" s="148"/>
      <c r="X59" s="148"/>
    </row>
    <row r="60" spans="1:56" ht="48.75" customHeight="1" outlineLevel="1" x14ac:dyDescent="0.2">
      <c r="A60" s="4">
        <v>33</v>
      </c>
      <c r="B60" s="199" t="s">
        <v>348</v>
      </c>
      <c r="C60" s="191" t="s">
        <v>313</v>
      </c>
      <c r="D60" s="7"/>
      <c r="E60" s="57">
        <f t="shared" si="16"/>
        <v>20400</v>
      </c>
      <c r="F60" s="73">
        <v>3400</v>
      </c>
      <c r="G60" s="73">
        <v>17000</v>
      </c>
      <c r="H60" s="73"/>
      <c r="I60" s="73">
        <f>J60+K60+L60</f>
        <v>20400</v>
      </c>
      <c r="J60" s="73">
        <v>3400</v>
      </c>
      <c r="K60" s="73">
        <v>17000</v>
      </c>
      <c r="L60" s="73"/>
      <c r="M60" s="73">
        <f>N60+O60+P60</f>
        <v>61200</v>
      </c>
      <c r="N60" s="110">
        <v>10200</v>
      </c>
      <c r="O60" s="110">
        <v>51000</v>
      </c>
      <c r="P60" s="110"/>
      <c r="Q60" s="73">
        <f>R60+S60+T60</f>
        <v>20400</v>
      </c>
      <c r="R60" s="73">
        <v>3400</v>
      </c>
      <c r="S60" s="73">
        <v>17000</v>
      </c>
      <c r="T60" s="110"/>
      <c r="U60" s="73">
        <f>V60+W60+X60</f>
        <v>20400</v>
      </c>
      <c r="V60" s="73">
        <v>3400</v>
      </c>
      <c r="W60" s="73">
        <v>17000</v>
      </c>
      <c r="X60" s="110"/>
    </row>
    <row r="61" spans="1:56" s="21" customFormat="1" ht="46.5" customHeight="1" x14ac:dyDescent="0.2">
      <c r="A61" s="37"/>
      <c r="B61" s="298" t="s">
        <v>3</v>
      </c>
      <c r="C61" s="298"/>
      <c r="D61" s="298"/>
      <c r="E61" s="75">
        <f>E62+E71+E81</f>
        <v>750</v>
      </c>
      <c r="F61" s="75">
        <f t="shared" ref="F61:X61" si="20">F62+F71+F81</f>
        <v>750</v>
      </c>
      <c r="G61" s="75">
        <f t="shared" si="20"/>
        <v>0</v>
      </c>
      <c r="H61" s="75">
        <f t="shared" si="20"/>
        <v>0</v>
      </c>
      <c r="I61" s="75">
        <f t="shared" si="20"/>
        <v>20050</v>
      </c>
      <c r="J61" s="75">
        <f t="shared" si="20"/>
        <v>16450</v>
      </c>
      <c r="K61" s="75">
        <f t="shared" si="20"/>
        <v>3600</v>
      </c>
      <c r="L61" s="75">
        <f t="shared" si="20"/>
        <v>0</v>
      </c>
      <c r="M61" s="75">
        <f t="shared" si="20"/>
        <v>288190</v>
      </c>
      <c r="N61" s="75">
        <f t="shared" si="20"/>
        <v>286690</v>
      </c>
      <c r="O61" s="75">
        <f t="shared" si="20"/>
        <v>0</v>
      </c>
      <c r="P61" s="75">
        <f t="shared" si="20"/>
        <v>1500</v>
      </c>
      <c r="Q61" s="75">
        <f t="shared" si="20"/>
        <v>1970000</v>
      </c>
      <c r="R61" s="75">
        <f t="shared" si="20"/>
        <v>227169</v>
      </c>
      <c r="S61" s="75">
        <f t="shared" si="20"/>
        <v>1742831</v>
      </c>
      <c r="T61" s="75">
        <f t="shared" si="20"/>
        <v>0</v>
      </c>
      <c r="U61" s="75">
        <f t="shared" si="20"/>
        <v>30000</v>
      </c>
      <c r="V61" s="75">
        <f t="shared" si="20"/>
        <v>30000</v>
      </c>
      <c r="W61" s="75">
        <f t="shared" si="20"/>
        <v>0</v>
      </c>
      <c r="X61" s="75">
        <f t="shared" si="20"/>
        <v>0</v>
      </c>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row>
    <row r="62" spans="1:56" s="24" customFormat="1" ht="63.75" outlineLevel="2" x14ac:dyDescent="0.2">
      <c r="A62" s="32"/>
      <c r="B62" s="201" t="s">
        <v>85</v>
      </c>
      <c r="C62" s="187"/>
      <c r="D62" s="26"/>
      <c r="E62" s="71">
        <f>SUM(E63:E70)</f>
        <v>0</v>
      </c>
      <c r="F62" s="71">
        <f t="shared" ref="F62:X62" si="21">SUM(F63:F70)</f>
        <v>0</v>
      </c>
      <c r="G62" s="71">
        <f t="shared" si="21"/>
        <v>0</v>
      </c>
      <c r="H62" s="71">
        <f t="shared" si="21"/>
        <v>0</v>
      </c>
      <c r="I62" s="71">
        <f t="shared" si="21"/>
        <v>0</v>
      </c>
      <c r="J62" s="71">
        <f t="shared" si="21"/>
        <v>0</v>
      </c>
      <c r="K62" s="71">
        <f t="shared" si="21"/>
        <v>0</v>
      </c>
      <c r="L62" s="71">
        <f t="shared" si="21"/>
        <v>0</v>
      </c>
      <c r="M62" s="71">
        <f t="shared" si="21"/>
        <v>1500</v>
      </c>
      <c r="N62" s="71">
        <f t="shared" si="21"/>
        <v>0</v>
      </c>
      <c r="O62" s="71">
        <f t="shared" si="21"/>
        <v>0</v>
      </c>
      <c r="P62" s="71">
        <f t="shared" si="21"/>
        <v>1500</v>
      </c>
      <c r="Q62" s="71">
        <f t="shared" si="21"/>
        <v>0</v>
      </c>
      <c r="R62" s="71">
        <f t="shared" si="21"/>
        <v>0</v>
      </c>
      <c r="S62" s="71">
        <f t="shared" si="21"/>
        <v>0</v>
      </c>
      <c r="T62" s="71">
        <f t="shared" si="21"/>
        <v>0</v>
      </c>
      <c r="U62" s="71">
        <f t="shared" si="21"/>
        <v>0</v>
      </c>
      <c r="V62" s="71">
        <f t="shared" si="21"/>
        <v>0</v>
      </c>
      <c r="W62" s="71">
        <f t="shared" si="21"/>
        <v>0</v>
      </c>
      <c r="X62" s="71">
        <f t="shared" si="21"/>
        <v>0</v>
      </c>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row>
    <row r="63" spans="1:56" ht="76.5" outlineLevel="2" x14ac:dyDescent="0.2">
      <c r="A63" s="19">
        <v>34</v>
      </c>
      <c r="B63" s="267" t="s">
        <v>233</v>
      </c>
      <c r="C63" s="200" t="s">
        <v>333</v>
      </c>
      <c r="D63" s="309"/>
      <c r="E63" s="57">
        <f t="shared" ref="E63:E83" si="22">F63+G63+H63</f>
        <v>0</v>
      </c>
      <c r="F63" s="64"/>
      <c r="G63" s="64"/>
      <c r="H63" s="64"/>
      <c r="I63" s="64">
        <f>J63+K63+L63</f>
        <v>0</v>
      </c>
      <c r="J63" s="64"/>
      <c r="K63" s="64"/>
      <c r="L63" s="64"/>
      <c r="M63" s="64">
        <f>N63+O63+P63</f>
        <v>0</v>
      </c>
      <c r="N63" s="59"/>
      <c r="O63" s="59"/>
      <c r="P63" s="59"/>
      <c r="Q63" s="64">
        <f>R63+S63+T63</f>
        <v>0</v>
      </c>
      <c r="R63" s="59"/>
      <c r="S63" s="59"/>
      <c r="T63" s="59"/>
      <c r="U63" s="64">
        <f>V63+W63+X63</f>
        <v>0</v>
      </c>
      <c r="V63" s="59"/>
      <c r="W63" s="59"/>
      <c r="X63" s="148"/>
    </row>
    <row r="64" spans="1:56" ht="76.5" outlineLevel="2" x14ac:dyDescent="0.2">
      <c r="A64" s="19">
        <v>35</v>
      </c>
      <c r="B64" s="267" t="s">
        <v>234</v>
      </c>
      <c r="C64" s="200" t="s">
        <v>333</v>
      </c>
      <c r="D64" s="310"/>
      <c r="E64" s="57">
        <f t="shared" si="22"/>
        <v>0</v>
      </c>
      <c r="F64" s="64"/>
      <c r="G64" s="64"/>
      <c r="H64" s="64"/>
      <c r="I64" s="64">
        <f t="shared" ref="I64:I70" si="23">J64+K64+L64</f>
        <v>0</v>
      </c>
      <c r="J64" s="64"/>
      <c r="K64" s="64"/>
      <c r="L64" s="64"/>
      <c r="M64" s="64">
        <f t="shared" ref="M64:M70" si="24">N64+O64+P64</f>
        <v>0</v>
      </c>
      <c r="N64" s="59"/>
      <c r="O64" s="59"/>
      <c r="P64" s="59"/>
      <c r="Q64" s="64">
        <f t="shared" ref="Q64:Q70" si="25">R64+S64+T64</f>
        <v>0</v>
      </c>
      <c r="R64" s="59"/>
      <c r="S64" s="59"/>
      <c r="T64" s="59"/>
      <c r="U64" s="64">
        <f t="shared" ref="U64:U70" si="26">V64+W64+X64</f>
        <v>0</v>
      </c>
      <c r="V64" s="59"/>
      <c r="W64" s="59"/>
      <c r="X64" s="148"/>
    </row>
    <row r="65" spans="1:56" ht="76.5" outlineLevel="2" x14ac:dyDescent="0.2">
      <c r="A65" s="19">
        <v>36</v>
      </c>
      <c r="B65" s="267" t="s">
        <v>235</v>
      </c>
      <c r="C65" s="200" t="s">
        <v>333</v>
      </c>
      <c r="D65" s="310"/>
      <c r="E65" s="57">
        <f t="shared" si="22"/>
        <v>0</v>
      </c>
      <c r="F65" s="64"/>
      <c r="G65" s="64"/>
      <c r="H65" s="64"/>
      <c r="I65" s="64">
        <f t="shared" si="23"/>
        <v>0</v>
      </c>
      <c r="J65" s="64"/>
      <c r="K65" s="64"/>
      <c r="L65" s="64"/>
      <c r="M65" s="64">
        <f t="shared" si="24"/>
        <v>0</v>
      </c>
      <c r="N65" s="59"/>
      <c r="O65" s="59"/>
      <c r="P65" s="59"/>
      <c r="Q65" s="64">
        <f t="shared" si="25"/>
        <v>0</v>
      </c>
      <c r="R65" s="59"/>
      <c r="S65" s="59"/>
      <c r="T65" s="59"/>
      <c r="U65" s="64">
        <f t="shared" si="26"/>
        <v>0</v>
      </c>
      <c r="V65" s="59"/>
      <c r="W65" s="59"/>
      <c r="X65" s="148"/>
    </row>
    <row r="66" spans="1:56" ht="76.5" outlineLevel="2" x14ac:dyDescent="0.2">
      <c r="A66" s="19">
        <v>37</v>
      </c>
      <c r="B66" s="267" t="s">
        <v>236</v>
      </c>
      <c r="C66" s="200" t="s">
        <v>333</v>
      </c>
      <c r="D66" s="310"/>
      <c r="E66" s="57">
        <f t="shared" si="22"/>
        <v>0</v>
      </c>
      <c r="F66" s="64"/>
      <c r="G66" s="64"/>
      <c r="H66" s="64"/>
      <c r="I66" s="64">
        <f t="shared" si="23"/>
        <v>0</v>
      </c>
      <c r="J66" s="64"/>
      <c r="K66" s="64"/>
      <c r="L66" s="64"/>
      <c r="M66" s="64">
        <f t="shared" si="24"/>
        <v>0</v>
      </c>
      <c r="N66" s="59"/>
      <c r="O66" s="59"/>
      <c r="P66" s="59"/>
      <c r="Q66" s="64">
        <f t="shared" si="25"/>
        <v>0</v>
      </c>
      <c r="R66" s="59"/>
      <c r="S66" s="59"/>
      <c r="T66" s="59"/>
      <c r="U66" s="64">
        <f t="shared" si="26"/>
        <v>0</v>
      </c>
      <c r="V66" s="59"/>
      <c r="W66" s="59"/>
      <c r="X66" s="148"/>
    </row>
    <row r="67" spans="1:56" ht="76.5" outlineLevel="2" x14ac:dyDescent="0.2">
      <c r="A67" s="19">
        <v>38</v>
      </c>
      <c r="B67" s="267" t="s">
        <v>237</v>
      </c>
      <c r="C67" s="200" t="s">
        <v>333</v>
      </c>
      <c r="D67" s="310"/>
      <c r="E67" s="57">
        <f t="shared" si="22"/>
        <v>0</v>
      </c>
      <c r="F67" s="64"/>
      <c r="G67" s="64"/>
      <c r="H67" s="64"/>
      <c r="I67" s="64">
        <f t="shared" si="23"/>
        <v>0</v>
      </c>
      <c r="J67" s="64"/>
      <c r="K67" s="64"/>
      <c r="L67" s="64"/>
      <c r="M67" s="64">
        <f t="shared" si="24"/>
        <v>0</v>
      </c>
      <c r="N67" s="59"/>
      <c r="O67" s="59"/>
      <c r="P67" s="59"/>
      <c r="Q67" s="64">
        <f t="shared" si="25"/>
        <v>0</v>
      </c>
      <c r="R67" s="59"/>
      <c r="S67" s="59"/>
      <c r="T67" s="59"/>
      <c r="U67" s="64">
        <f t="shared" si="26"/>
        <v>0</v>
      </c>
      <c r="V67" s="59"/>
      <c r="W67" s="59"/>
      <c r="X67" s="148"/>
    </row>
    <row r="68" spans="1:56" ht="76.5" outlineLevel="2" x14ac:dyDescent="0.2">
      <c r="A68" s="19">
        <v>39</v>
      </c>
      <c r="B68" s="267" t="s">
        <v>238</v>
      </c>
      <c r="C68" s="200" t="s">
        <v>333</v>
      </c>
      <c r="D68" s="310"/>
      <c r="E68" s="57">
        <f t="shared" si="22"/>
        <v>0</v>
      </c>
      <c r="F68" s="64"/>
      <c r="G68" s="64"/>
      <c r="H68" s="64"/>
      <c r="I68" s="64">
        <f t="shared" si="23"/>
        <v>0</v>
      </c>
      <c r="J68" s="64"/>
      <c r="K68" s="64"/>
      <c r="L68" s="64"/>
      <c r="M68" s="64">
        <f t="shared" si="24"/>
        <v>0</v>
      </c>
      <c r="N68" s="59"/>
      <c r="O68" s="59"/>
      <c r="P68" s="59"/>
      <c r="Q68" s="64">
        <f t="shared" si="25"/>
        <v>0</v>
      </c>
      <c r="R68" s="59"/>
      <c r="S68" s="59"/>
      <c r="T68" s="59"/>
      <c r="U68" s="64">
        <f t="shared" si="26"/>
        <v>0</v>
      </c>
      <c r="V68" s="59"/>
      <c r="W68" s="59"/>
      <c r="X68" s="148"/>
    </row>
    <row r="69" spans="1:56" ht="76.5" outlineLevel="2" x14ac:dyDescent="0.2">
      <c r="A69" s="19">
        <v>40</v>
      </c>
      <c r="B69" s="267" t="s">
        <v>239</v>
      </c>
      <c r="C69" s="200" t="s">
        <v>333</v>
      </c>
      <c r="D69" s="311"/>
      <c r="E69" s="57">
        <f t="shared" si="22"/>
        <v>0</v>
      </c>
      <c r="F69" s="64"/>
      <c r="G69" s="64"/>
      <c r="H69" s="64"/>
      <c r="I69" s="64">
        <f t="shared" si="23"/>
        <v>0</v>
      </c>
      <c r="J69" s="64"/>
      <c r="K69" s="64"/>
      <c r="L69" s="64"/>
      <c r="M69" s="64">
        <f t="shared" si="24"/>
        <v>0</v>
      </c>
      <c r="N69" s="59"/>
      <c r="O69" s="59"/>
      <c r="P69" s="59"/>
      <c r="Q69" s="64">
        <f t="shared" si="25"/>
        <v>0</v>
      </c>
      <c r="R69" s="59"/>
      <c r="S69" s="59"/>
      <c r="T69" s="59"/>
      <c r="U69" s="64">
        <f t="shared" si="26"/>
        <v>0</v>
      </c>
      <c r="V69" s="59"/>
      <c r="W69" s="59"/>
      <c r="X69" s="148"/>
    </row>
    <row r="70" spans="1:56" ht="86.25" customHeight="1" outlineLevel="2" x14ac:dyDescent="0.2">
      <c r="A70" s="19">
        <v>41</v>
      </c>
      <c r="B70" s="267" t="s">
        <v>240</v>
      </c>
      <c r="C70" s="194" t="s">
        <v>84</v>
      </c>
      <c r="D70" s="7"/>
      <c r="E70" s="57">
        <f t="shared" si="22"/>
        <v>0</v>
      </c>
      <c r="F70" s="64"/>
      <c r="G70" s="64"/>
      <c r="H70" s="64"/>
      <c r="I70" s="64">
        <f t="shared" si="23"/>
        <v>0</v>
      </c>
      <c r="J70" s="64"/>
      <c r="K70" s="64"/>
      <c r="L70" s="64"/>
      <c r="M70" s="64">
        <f t="shared" si="24"/>
        <v>1500</v>
      </c>
      <c r="N70" s="59"/>
      <c r="O70" s="59"/>
      <c r="P70" s="64">
        <v>1500</v>
      </c>
      <c r="Q70" s="64">
        <f t="shared" si="25"/>
        <v>0</v>
      </c>
      <c r="R70" s="59"/>
      <c r="S70" s="59"/>
      <c r="T70" s="59"/>
      <c r="U70" s="64">
        <f t="shared" si="26"/>
        <v>0</v>
      </c>
      <c r="V70" s="59"/>
      <c r="W70" s="59"/>
      <c r="X70" s="148"/>
    </row>
    <row r="71" spans="1:56" s="24" customFormat="1" ht="38.25" outlineLevel="2" x14ac:dyDescent="0.2">
      <c r="A71" s="32"/>
      <c r="B71" s="230" t="s">
        <v>86</v>
      </c>
      <c r="C71" s="187"/>
      <c r="D71" s="26"/>
      <c r="E71" s="71">
        <f>SUM(E72:E80)</f>
        <v>750</v>
      </c>
      <c r="F71" s="71">
        <f t="shared" ref="F71:X71" si="27">SUM(F72:F80)</f>
        <v>750</v>
      </c>
      <c r="G71" s="71">
        <f t="shared" si="27"/>
        <v>0</v>
      </c>
      <c r="H71" s="71">
        <f t="shared" si="27"/>
        <v>0</v>
      </c>
      <c r="I71" s="71">
        <f t="shared" si="27"/>
        <v>20050</v>
      </c>
      <c r="J71" s="71">
        <f t="shared" si="27"/>
        <v>16450</v>
      </c>
      <c r="K71" s="71">
        <f t="shared" si="27"/>
        <v>3600</v>
      </c>
      <c r="L71" s="71">
        <f t="shared" si="27"/>
        <v>0</v>
      </c>
      <c r="M71" s="71">
        <f t="shared" si="27"/>
        <v>286690</v>
      </c>
      <c r="N71" s="71">
        <f t="shared" si="27"/>
        <v>286690</v>
      </c>
      <c r="O71" s="71">
        <f t="shared" si="27"/>
        <v>0</v>
      </c>
      <c r="P71" s="71">
        <f t="shared" si="27"/>
        <v>0</v>
      </c>
      <c r="Q71" s="71">
        <f t="shared" si="27"/>
        <v>1970000</v>
      </c>
      <c r="R71" s="71">
        <f t="shared" si="27"/>
        <v>227169</v>
      </c>
      <c r="S71" s="71">
        <f t="shared" si="27"/>
        <v>1742831</v>
      </c>
      <c r="T71" s="71">
        <f t="shared" si="27"/>
        <v>0</v>
      </c>
      <c r="U71" s="71">
        <f t="shared" si="27"/>
        <v>30000</v>
      </c>
      <c r="V71" s="71">
        <f t="shared" si="27"/>
        <v>30000</v>
      </c>
      <c r="W71" s="71">
        <f t="shared" si="27"/>
        <v>0</v>
      </c>
      <c r="X71" s="71">
        <f t="shared" si="27"/>
        <v>0</v>
      </c>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row>
    <row r="72" spans="1:56" ht="49.7" customHeight="1" outlineLevel="2" x14ac:dyDescent="0.2">
      <c r="A72" s="19">
        <v>42</v>
      </c>
      <c r="B72" s="199" t="s">
        <v>137</v>
      </c>
      <c r="C72" s="192" t="s">
        <v>128</v>
      </c>
      <c r="D72" s="5"/>
      <c r="E72" s="124">
        <f t="shared" si="22"/>
        <v>0</v>
      </c>
      <c r="F72" s="64"/>
      <c r="G72" s="64"/>
      <c r="H72" s="64"/>
      <c r="I72" s="120">
        <f>J72+K72+L72</f>
        <v>0</v>
      </c>
      <c r="J72" s="64"/>
      <c r="K72" s="64"/>
      <c r="L72" s="64"/>
      <c r="M72" s="120">
        <f>N72+O72+P72</f>
        <v>0</v>
      </c>
      <c r="N72" s="59"/>
      <c r="O72" s="59"/>
      <c r="P72" s="59"/>
      <c r="Q72" s="120">
        <f>R72+S72+T72</f>
        <v>0</v>
      </c>
      <c r="R72" s="59"/>
      <c r="S72" s="59"/>
      <c r="T72" s="59"/>
      <c r="U72" s="120">
        <f>V72+W72+X72</f>
        <v>0</v>
      </c>
      <c r="V72" s="59"/>
      <c r="W72" s="59"/>
      <c r="X72" s="148"/>
    </row>
    <row r="73" spans="1:56" ht="105" customHeight="1" outlineLevel="2" x14ac:dyDescent="0.2">
      <c r="A73" s="19">
        <v>43</v>
      </c>
      <c r="B73" s="238" t="s">
        <v>349</v>
      </c>
      <c r="C73" s="191" t="s">
        <v>39</v>
      </c>
      <c r="D73" s="146"/>
      <c r="E73" s="124">
        <f t="shared" si="22"/>
        <v>0</v>
      </c>
      <c r="F73" s="103"/>
      <c r="G73" s="103"/>
      <c r="H73" s="103"/>
      <c r="I73" s="120">
        <f t="shared" ref="I73:I80" si="28">J73+K73+L73</f>
        <v>0</v>
      </c>
      <c r="J73" s="103"/>
      <c r="K73" s="103"/>
      <c r="L73" s="103"/>
      <c r="M73" s="120">
        <f t="shared" ref="M73:M80" si="29">N73+O73+P73</f>
        <v>205000</v>
      </c>
      <c r="N73" s="287">
        <v>205000</v>
      </c>
      <c r="O73" s="104"/>
      <c r="P73" s="104"/>
      <c r="Q73" s="120">
        <f t="shared" ref="Q73:Q80" si="30">R73+S73+T73</f>
        <v>0</v>
      </c>
      <c r="R73" s="108"/>
      <c r="S73" s="108"/>
      <c r="T73" s="108"/>
      <c r="U73" s="120">
        <f t="shared" ref="U73:U80" si="31">V73+W73+X73</f>
        <v>0</v>
      </c>
      <c r="V73" s="108"/>
      <c r="W73" s="108"/>
      <c r="X73" s="108"/>
    </row>
    <row r="74" spans="1:56" ht="38.25" outlineLevel="2" x14ac:dyDescent="0.2">
      <c r="A74" s="19">
        <v>44</v>
      </c>
      <c r="B74" s="239" t="s">
        <v>143</v>
      </c>
      <c r="C74" s="191" t="s">
        <v>128</v>
      </c>
      <c r="D74" s="111"/>
      <c r="E74" s="124">
        <f t="shared" si="22"/>
        <v>0</v>
      </c>
      <c r="F74" s="73"/>
      <c r="G74" s="73"/>
      <c r="H74" s="73"/>
      <c r="I74" s="120">
        <f t="shared" si="28"/>
        <v>0</v>
      </c>
      <c r="J74" s="73"/>
      <c r="K74" s="73"/>
      <c r="L74" s="73"/>
      <c r="M74" s="120">
        <f t="shared" si="29"/>
        <v>0</v>
      </c>
      <c r="N74" s="108"/>
      <c r="O74" s="108"/>
      <c r="P74" s="108"/>
      <c r="Q74" s="120">
        <f t="shared" si="30"/>
        <v>1620000</v>
      </c>
      <c r="R74" s="112">
        <v>127000</v>
      </c>
      <c r="S74" s="112">
        <v>1493000</v>
      </c>
      <c r="T74" s="108"/>
      <c r="U74" s="120">
        <f t="shared" si="31"/>
        <v>0</v>
      </c>
      <c r="V74" s="108"/>
      <c r="W74" s="108"/>
      <c r="X74" s="108"/>
    </row>
    <row r="75" spans="1:56" ht="38.25" outlineLevel="2" x14ac:dyDescent="0.2">
      <c r="A75" s="19">
        <v>45</v>
      </c>
      <c r="B75" s="239" t="s">
        <v>138</v>
      </c>
      <c r="C75" s="191" t="s">
        <v>128</v>
      </c>
      <c r="D75" s="111"/>
      <c r="E75" s="124">
        <f t="shared" si="22"/>
        <v>0</v>
      </c>
      <c r="F75" s="105"/>
      <c r="G75" s="105"/>
      <c r="H75" s="105"/>
      <c r="I75" s="120">
        <f t="shared" si="28"/>
        <v>3800</v>
      </c>
      <c r="J75" s="105">
        <v>200</v>
      </c>
      <c r="K75" s="105">
        <v>3600</v>
      </c>
      <c r="L75" s="105"/>
      <c r="M75" s="120">
        <f t="shared" si="29"/>
        <v>9000</v>
      </c>
      <c r="N75" s="106">
        <v>9000</v>
      </c>
      <c r="O75" s="106"/>
      <c r="P75" s="106"/>
      <c r="Q75" s="120">
        <f t="shared" si="30"/>
        <v>10000</v>
      </c>
      <c r="R75" s="106">
        <v>10000</v>
      </c>
      <c r="S75" s="106"/>
      <c r="T75" s="106"/>
      <c r="U75" s="120">
        <f t="shared" si="31"/>
        <v>10000</v>
      </c>
      <c r="V75" s="106">
        <v>10000</v>
      </c>
      <c r="W75" s="106"/>
      <c r="X75" s="106"/>
    </row>
    <row r="76" spans="1:56" ht="38.25" outlineLevel="2" x14ac:dyDescent="0.2">
      <c r="A76" s="19">
        <v>46</v>
      </c>
      <c r="B76" s="239" t="s">
        <v>139</v>
      </c>
      <c r="C76" s="191" t="s">
        <v>128</v>
      </c>
      <c r="D76" s="111"/>
      <c r="E76" s="124">
        <f t="shared" si="22"/>
        <v>0</v>
      </c>
      <c r="F76" s="105"/>
      <c r="G76" s="105"/>
      <c r="H76" s="105"/>
      <c r="I76" s="120">
        <f t="shared" si="28"/>
        <v>15000</v>
      </c>
      <c r="J76" s="105">
        <v>15000</v>
      </c>
      <c r="K76" s="105"/>
      <c r="L76" s="105"/>
      <c r="M76" s="120">
        <f t="shared" si="29"/>
        <v>52300</v>
      </c>
      <c r="N76" s="113">
        <v>52300</v>
      </c>
      <c r="O76" s="113"/>
      <c r="P76" s="113"/>
      <c r="Q76" s="120">
        <f t="shared" si="30"/>
        <v>50000</v>
      </c>
      <c r="R76" s="113">
        <v>50000</v>
      </c>
      <c r="S76" s="113"/>
      <c r="T76" s="113"/>
      <c r="U76" s="120">
        <f t="shared" si="31"/>
        <v>10000</v>
      </c>
      <c r="V76" s="113">
        <v>10000</v>
      </c>
      <c r="W76" s="108"/>
      <c r="X76" s="108"/>
    </row>
    <row r="77" spans="1:56" ht="38.25" outlineLevel="2" x14ac:dyDescent="0.2">
      <c r="A77" s="19">
        <v>47</v>
      </c>
      <c r="B77" s="239" t="s">
        <v>140</v>
      </c>
      <c r="C77" s="191" t="s">
        <v>128</v>
      </c>
      <c r="D77" s="111"/>
      <c r="E77" s="124">
        <f t="shared" si="22"/>
        <v>750</v>
      </c>
      <c r="F77" s="114">
        <v>750</v>
      </c>
      <c r="G77" s="114"/>
      <c r="H77" s="114"/>
      <c r="I77" s="120">
        <f t="shared" si="28"/>
        <v>750</v>
      </c>
      <c r="J77" s="114">
        <v>750</v>
      </c>
      <c r="K77" s="114"/>
      <c r="L77" s="114"/>
      <c r="M77" s="120">
        <f t="shared" si="29"/>
        <v>2390</v>
      </c>
      <c r="N77" s="113">
        <v>2390</v>
      </c>
      <c r="O77" s="113"/>
      <c r="P77" s="113"/>
      <c r="Q77" s="120">
        <f t="shared" si="30"/>
        <v>10000</v>
      </c>
      <c r="R77" s="113">
        <v>10000</v>
      </c>
      <c r="S77" s="113"/>
      <c r="T77" s="113"/>
      <c r="U77" s="120">
        <f t="shared" si="31"/>
        <v>5000</v>
      </c>
      <c r="V77" s="113">
        <v>5000</v>
      </c>
      <c r="W77" s="108"/>
      <c r="X77" s="108"/>
    </row>
    <row r="78" spans="1:56" ht="38.25" outlineLevel="2" x14ac:dyDescent="0.2">
      <c r="A78" s="19">
        <v>48</v>
      </c>
      <c r="B78" s="239" t="s">
        <v>141</v>
      </c>
      <c r="C78" s="191" t="s">
        <v>128</v>
      </c>
      <c r="D78" s="111"/>
      <c r="E78" s="124">
        <f t="shared" si="22"/>
        <v>0</v>
      </c>
      <c r="F78" s="105"/>
      <c r="G78" s="105"/>
      <c r="H78" s="105"/>
      <c r="I78" s="120">
        <f t="shared" si="28"/>
        <v>500</v>
      </c>
      <c r="J78" s="105">
        <v>500</v>
      </c>
      <c r="K78" s="105"/>
      <c r="L78" s="105"/>
      <c r="M78" s="120">
        <f t="shared" si="29"/>
        <v>3000</v>
      </c>
      <c r="N78" s="113">
        <v>3000</v>
      </c>
      <c r="O78" s="113"/>
      <c r="P78" s="113"/>
      <c r="Q78" s="120">
        <f t="shared" si="30"/>
        <v>10000</v>
      </c>
      <c r="R78" s="113">
        <v>10000</v>
      </c>
      <c r="S78" s="113"/>
      <c r="T78" s="113"/>
      <c r="U78" s="120">
        <f t="shared" si="31"/>
        <v>5000</v>
      </c>
      <c r="V78" s="113">
        <v>5000</v>
      </c>
      <c r="W78" s="108"/>
      <c r="X78" s="108"/>
    </row>
    <row r="79" spans="1:56" ht="38.25" outlineLevel="2" x14ac:dyDescent="0.2">
      <c r="A79" s="19">
        <v>49</v>
      </c>
      <c r="B79" s="239" t="s">
        <v>142</v>
      </c>
      <c r="C79" s="191" t="s">
        <v>128</v>
      </c>
      <c r="D79" s="111"/>
      <c r="E79" s="124">
        <f t="shared" si="22"/>
        <v>0</v>
      </c>
      <c r="F79" s="105"/>
      <c r="G79" s="105"/>
      <c r="H79" s="105"/>
      <c r="I79" s="120">
        <f t="shared" si="28"/>
        <v>0</v>
      </c>
      <c r="J79" s="105"/>
      <c r="K79" s="105"/>
      <c r="L79" s="105"/>
      <c r="M79" s="120">
        <f t="shared" si="29"/>
        <v>15000</v>
      </c>
      <c r="N79" s="113">
        <v>15000</v>
      </c>
      <c r="O79" s="108"/>
      <c r="P79" s="108"/>
      <c r="Q79" s="120">
        <f t="shared" si="30"/>
        <v>0</v>
      </c>
      <c r="R79" s="108"/>
      <c r="S79" s="108"/>
      <c r="T79" s="108"/>
      <c r="U79" s="120">
        <f t="shared" si="31"/>
        <v>0</v>
      </c>
      <c r="V79" s="108"/>
      <c r="W79" s="108"/>
      <c r="X79" s="108"/>
    </row>
    <row r="80" spans="1:56" ht="24" customHeight="1" outlineLevel="2" x14ac:dyDescent="0.2">
      <c r="A80" s="19">
        <v>50</v>
      </c>
      <c r="B80" s="239" t="s">
        <v>144</v>
      </c>
      <c r="C80" s="191" t="s">
        <v>128</v>
      </c>
      <c r="D80" s="111"/>
      <c r="E80" s="124">
        <f t="shared" si="22"/>
        <v>0</v>
      </c>
      <c r="F80" s="73"/>
      <c r="G80" s="73"/>
      <c r="H80" s="73"/>
      <c r="I80" s="120">
        <f t="shared" si="28"/>
        <v>0</v>
      </c>
      <c r="J80" s="73"/>
      <c r="K80" s="73"/>
      <c r="L80" s="73"/>
      <c r="M80" s="120">
        <f t="shared" si="29"/>
        <v>0</v>
      </c>
      <c r="N80" s="108"/>
      <c r="O80" s="108"/>
      <c r="P80" s="108"/>
      <c r="Q80" s="120">
        <f t="shared" si="30"/>
        <v>270000</v>
      </c>
      <c r="R80" s="108">
        <v>20169</v>
      </c>
      <c r="S80" s="108">
        <v>249831</v>
      </c>
      <c r="T80" s="108"/>
      <c r="U80" s="120">
        <f t="shared" si="31"/>
        <v>0</v>
      </c>
      <c r="V80" s="108"/>
      <c r="W80" s="108"/>
      <c r="X80" s="108"/>
    </row>
    <row r="81" spans="1:56" s="24" customFormat="1" ht="25.5" outlineLevel="2" x14ac:dyDescent="0.2">
      <c r="A81" s="32"/>
      <c r="B81" s="233" t="s">
        <v>87</v>
      </c>
      <c r="C81" s="201"/>
      <c r="D81" s="32"/>
      <c r="E81" s="76">
        <f t="shared" ref="E81:X81" si="32">SUM(E82:E83)</f>
        <v>0</v>
      </c>
      <c r="F81" s="76">
        <f t="shared" si="32"/>
        <v>0</v>
      </c>
      <c r="G81" s="76">
        <f t="shared" si="32"/>
        <v>0</v>
      </c>
      <c r="H81" s="76">
        <f t="shared" si="32"/>
        <v>0</v>
      </c>
      <c r="I81" s="76">
        <f t="shared" si="32"/>
        <v>0</v>
      </c>
      <c r="J81" s="76">
        <f t="shared" si="32"/>
        <v>0</v>
      </c>
      <c r="K81" s="76">
        <f t="shared" si="32"/>
        <v>0</v>
      </c>
      <c r="L81" s="76">
        <f t="shared" si="32"/>
        <v>0</v>
      </c>
      <c r="M81" s="76">
        <f t="shared" si="32"/>
        <v>0</v>
      </c>
      <c r="N81" s="76">
        <f t="shared" si="32"/>
        <v>0</v>
      </c>
      <c r="O81" s="76">
        <f t="shared" si="32"/>
        <v>0</v>
      </c>
      <c r="P81" s="76">
        <f t="shared" si="32"/>
        <v>0</v>
      </c>
      <c r="Q81" s="76">
        <f t="shared" si="32"/>
        <v>0</v>
      </c>
      <c r="R81" s="76">
        <f t="shared" si="32"/>
        <v>0</v>
      </c>
      <c r="S81" s="76">
        <f t="shared" si="32"/>
        <v>0</v>
      </c>
      <c r="T81" s="76">
        <f t="shared" si="32"/>
        <v>0</v>
      </c>
      <c r="U81" s="76">
        <f t="shared" si="32"/>
        <v>0</v>
      </c>
      <c r="V81" s="76">
        <f t="shared" si="32"/>
        <v>0</v>
      </c>
      <c r="W81" s="76">
        <f t="shared" si="32"/>
        <v>0</v>
      </c>
      <c r="X81" s="61">
        <f t="shared" si="32"/>
        <v>0</v>
      </c>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5"/>
    </row>
    <row r="82" spans="1:56" ht="75.75" hidden="1" customHeight="1" outlineLevel="2" x14ac:dyDescent="0.2">
      <c r="A82" s="4"/>
      <c r="B82" s="199" t="s">
        <v>241</v>
      </c>
      <c r="C82" s="202" t="s">
        <v>329</v>
      </c>
      <c r="D82" s="144" t="s">
        <v>277</v>
      </c>
      <c r="E82" s="124">
        <f t="shared" si="22"/>
        <v>0</v>
      </c>
      <c r="F82" s="77"/>
      <c r="G82" s="77"/>
      <c r="H82" s="77"/>
      <c r="I82" s="62">
        <f>J82+K82+L82</f>
        <v>0</v>
      </c>
      <c r="J82" s="77"/>
      <c r="K82" s="77"/>
      <c r="L82" s="77"/>
      <c r="M82" s="62">
        <f>N82+O82+P82</f>
        <v>0</v>
      </c>
      <c r="N82" s="59"/>
      <c r="O82" s="59"/>
      <c r="P82" s="59"/>
      <c r="Q82" s="62">
        <f>R82+S82+T82</f>
        <v>0</v>
      </c>
      <c r="R82" s="59"/>
      <c r="S82" s="59"/>
      <c r="T82" s="59"/>
      <c r="U82" s="62">
        <f>V82+W82+X82</f>
        <v>0</v>
      </c>
      <c r="V82" s="59"/>
      <c r="W82" s="59"/>
      <c r="X82" s="148"/>
    </row>
    <row r="83" spans="1:56" ht="84" customHeight="1" outlineLevel="2" x14ac:dyDescent="0.2">
      <c r="A83" s="1">
        <v>51</v>
      </c>
      <c r="B83" s="199" t="s">
        <v>304</v>
      </c>
      <c r="C83" s="192" t="s">
        <v>40</v>
      </c>
      <c r="D83" s="91"/>
      <c r="E83" s="124">
        <f t="shared" si="22"/>
        <v>0</v>
      </c>
      <c r="F83" s="63"/>
      <c r="G83" s="63"/>
      <c r="H83" s="63"/>
      <c r="I83" s="62">
        <f>J83+K83+L83</f>
        <v>0</v>
      </c>
      <c r="J83" s="63"/>
      <c r="K83" s="63"/>
      <c r="L83" s="63"/>
      <c r="M83" s="62">
        <f>N83+O83+P83</f>
        <v>0</v>
      </c>
      <c r="N83" s="78"/>
      <c r="O83" s="78"/>
      <c r="P83" s="78"/>
      <c r="Q83" s="62">
        <f>R83+S83+T83</f>
        <v>0</v>
      </c>
      <c r="R83" s="78"/>
      <c r="S83" s="78"/>
      <c r="T83" s="78"/>
      <c r="U83" s="62">
        <f>V83+W83+X83</f>
        <v>0</v>
      </c>
      <c r="V83" s="78"/>
      <c r="W83" s="78"/>
      <c r="X83" s="148"/>
    </row>
    <row r="84" spans="1:56" s="21" customFormat="1" ht="41.25" customHeight="1" x14ac:dyDescent="0.2">
      <c r="A84" s="20"/>
      <c r="B84" s="240" t="s">
        <v>350</v>
      </c>
      <c r="C84" s="203"/>
      <c r="D84" s="35"/>
      <c r="E84" s="79">
        <f>E85+E93+E95</f>
        <v>2142.8000000000002</v>
      </c>
      <c r="F84" s="79">
        <f t="shared" ref="F84:X84" si="33">F85+F93+F95</f>
        <v>0</v>
      </c>
      <c r="G84" s="79">
        <f t="shared" si="33"/>
        <v>2142.8000000000002</v>
      </c>
      <c r="H84" s="79">
        <f t="shared" si="33"/>
        <v>0</v>
      </c>
      <c r="I84" s="79">
        <f t="shared" si="33"/>
        <v>2142.8000000000002</v>
      </c>
      <c r="J84" s="79">
        <f t="shared" si="33"/>
        <v>0</v>
      </c>
      <c r="K84" s="79">
        <f t="shared" si="33"/>
        <v>2142.8000000000002</v>
      </c>
      <c r="L84" s="79">
        <f t="shared" si="33"/>
        <v>0</v>
      </c>
      <c r="M84" s="79">
        <f t="shared" si="33"/>
        <v>6428.4</v>
      </c>
      <c r="N84" s="79">
        <f t="shared" si="33"/>
        <v>0</v>
      </c>
      <c r="O84" s="79">
        <f t="shared" si="33"/>
        <v>6428.4</v>
      </c>
      <c r="P84" s="79">
        <f t="shared" si="33"/>
        <v>0</v>
      </c>
      <c r="Q84" s="79">
        <f t="shared" si="33"/>
        <v>1000</v>
      </c>
      <c r="R84" s="79">
        <f t="shared" si="33"/>
        <v>0</v>
      </c>
      <c r="S84" s="79">
        <f t="shared" si="33"/>
        <v>1000</v>
      </c>
      <c r="T84" s="79">
        <f t="shared" si="33"/>
        <v>0</v>
      </c>
      <c r="U84" s="79">
        <f t="shared" si="33"/>
        <v>0</v>
      </c>
      <c r="V84" s="79">
        <f t="shared" si="33"/>
        <v>0</v>
      </c>
      <c r="W84" s="79">
        <f t="shared" si="33"/>
        <v>0</v>
      </c>
      <c r="X84" s="79">
        <f t="shared" si="33"/>
        <v>0</v>
      </c>
      <c r="Y84" s="275"/>
      <c r="Z84" s="275"/>
      <c r="AA84" s="275"/>
      <c r="AB84" s="275"/>
      <c r="AC84" s="275"/>
      <c r="AD84" s="275"/>
      <c r="AE84" s="275"/>
      <c r="AF84" s="275"/>
      <c r="AG84" s="275"/>
      <c r="AH84" s="275"/>
      <c r="AI84" s="275"/>
      <c r="AJ84" s="275"/>
      <c r="AK84" s="275"/>
      <c r="AL84" s="275"/>
      <c r="AM84" s="275"/>
      <c r="AN84" s="275"/>
      <c r="AO84" s="275"/>
      <c r="AP84" s="275"/>
      <c r="AQ84" s="275"/>
      <c r="AR84" s="275"/>
      <c r="AS84" s="275"/>
      <c r="AT84" s="275"/>
      <c r="AU84" s="275"/>
      <c r="AV84" s="275"/>
      <c r="AW84" s="275"/>
      <c r="AX84" s="275"/>
      <c r="AY84" s="275"/>
      <c r="AZ84" s="275"/>
      <c r="BA84" s="275"/>
      <c r="BB84" s="275"/>
      <c r="BC84" s="275"/>
      <c r="BD84" s="275"/>
    </row>
    <row r="85" spans="1:56" s="24" customFormat="1" ht="41.25" customHeight="1" outlineLevel="1" x14ac:dyDescent="0.2">
      <c r="A85" s="22"/>
      <c r="B85" s="230" t="s">
        <v>88</v>
      </c>
      <c r="C85" s="190"/>
      <c r="D85" s="26"/>
      <c r="E85" s="71">
        <f>E86+E87+E88+E89+E90+E91+E92</f>
        <v>1941.5</v>
      </c>
      <c r="F85" s="71">
        <f t="shared" ref="F85:X85" si="34">F86+F87+F88+F89+F90+F91+F92</f>
        <v>0</v>
      </c>
      <c r="G85" s="71">
        <f t="shared" si="34"/>
        <v>1941.5</v>
      </c>
      <c r="H85" s="71">
        <f t="shared" si="34"/>
        <v>0</v>
      </c>
      <c r="I85" s="71">
        <f t="shared" si="34"/>
        <v>1941.5</v>
      </c>
      <c r="J85" s="71">
        <f t="shared" si="34"/>
        <v>0</v>
      </c>
      <c r="K85" s="71">
        <f t="shared" si="34"/>
        <v>1941.5</v>
      </c>
      <c r="L85" s="71">
        <f t="shared" si="34"/>
        <v>0</v>
      </c>
      <c r="M85" s="71">
        <f t="shared" si="34"/>
        <v>5824.5</v>
      </c>
      <c r="N85" s="71">
        <f t="shared" si="34"/>
        <v>0</v>
      </c>
      <c r="O85" s="71">
        <f t="shared" si="34"/>
        <v>5824.5</v>
      </c>
      <c r="P85" s="71">
        <f t="shared" si="34"/>
        <v>0</v>
      </c>
      <c r="Q85" s="71">
        <f t="shared" si="34"/>
        <v>1000</v>
      </c>
      <c r="R85" s="71">
        <f t="shared" si="34"/>
        <v>0</v>
      </c>
      <c r="S85" s="71">
        <f t="shared" si="34"/>
        <v>1000</v>
      </c>
      <c r="T85" s="71">
        <f t="shared" si="34"/>
        <v>0</v>
      </c>
      <c r="U85" s="71">
        <f t="shared" si="34"/>
        <v>0</v>
      </c>
      <c r="V85" s="71">
        <f t="shared" si="34"/>
        <v>0</v>
      </c>
      <c r="W85" s="71">
        <f t="shared" si="34"/>
        <v>0</v>
      </c>
      <c r="X85" s="71">
        <f t="shared" si="34"/>
        <v>0</v>
      </c>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c r="AV85" s="275"/>
      <c r="AW85" s="275"/>
      <c r="AX85" s="275"/>
      <c r="AY85" s="275"/>
      <c r="AZ85" s="275"/>
      <c r="BA85" s="275"/>
      <c r="BB85" s="275"/>
      <c r="BC85" s="275"/>
      <c r="BD85" s="275"/>
    </row>
    <row r="86" spans="1:56" ht="65.25" customHeight="1" outlineLevel="1" x14ac:dyDescent="0.2">
      <c r="A86" s="4">
        <v>52</v>
      </c>
      <c r="B86" s="199" t="s">
        <v>390</v>
      </c>
      <c r="C86" s="191" t="s">
        <v>91</v>
      </c>
      <c r="D86" s="40"/>
      <c r="E86" s="124">
        <f t="shared" ref="E86:E94" si="35">F86+G86+H86</f>
        <v>0</v>
      </c>
      <c r="F86" s="64"/>
      <c r="G86" s="64"/>
      <c r="H86" s="64"/>
      <c r="I86" s="64">
        <f>J86+K86+L86</f>
        <v>0</v>
      </c>
      <c r="J86" s="64"/>
      <c r="K86" s="64"/>
      <c r="L86" s="64"/>
      <c r="M86" s="64">
        <f>N86+O86+P86</f>
        <v>0</v>
      </c>
      <c r="N86" s="59"/>
      <c r="O86" s="59"/>
      <c r="P86" s="59"/>
      <c r="Q86" s="64">
        <f>R86+S86+T86</f>
        <v>0</v>
      </c>
      <c r="R86" s="59"/>
      <c r="S86" s="59"/>
      <c r="T86" s="59"/>
      <c r="U86" s="64">
        <f>V86+W86+X86</f>
        <v>0</v>
      </c>
      <c r="V86" s="59"/>
      <c r="W86" s="59"/>
      <c r="X86" s="148"/>
    </row>
    <row r="87" spans="1:56" ht="63.75" outlineLevel="1" x14ac:dyDescent="0.2">
      <c r="A87" s="4">
        <v>53</v>
      </c>
      <c r="B87" s="199" t="s">
        <v>145</v>
      </c>
      <c r="C87" s="191" t="s">
        <v>91</v>
      </c>
      <c r="D87" s="40"/>
      <c r="E87" s="124">
        <f t="shared" si="35"/>
        <v>0</v>
      </c>
      <c r="F87" s="64"/>
      <c r="G87" s="64"/>
      <c r="H87" s="64"/>
      <c r="I87" s="64">
        <f t="shared" ref="I87:I92" si="36">J87+K87+L87</f>
        <v>0</v>
      </c>
      <c r="J87" s="64"/>
      <c r="K87" s="64"/>
      <c r="L87" s="64"/>
      <c r="M87" s="64">
        <f t="shared" ref="M87:M92" si="37">N87+O87+P87</f>
        <v>0</v>
      </c>
      <c r="N87" s="59"/>
      <c r="O87" s="59"/>
      <c r="P87" s="59"/>
      <c r="Q87" s="64">
        <f t="shared" ref="Q87:Q92" si="38">R87+S87+T87</f>
        <v>0</v>
      </c>
      <c r="R87" s="59"/>
      <c r="S87" s="59"/>
      <c r="T87" s="59"/>
      <c r="U87" s="64">
        <f t="shared" ref="U87:U92" si="39">V87+W87+X87</f>
        <v>0</v>
      </c>
      <c r="V87" s="59"/>
      <c r="W87" s="59"/>
      <c r="X87" s="148"/>
    </row>
    <row r="88" spans="1:56" ht="63.75" outlineLevel="1" x14ac:dyDescent="0.2">
      <c r="A88" s="4">
        <v>54</v>
      </c>
      <c r="B88" s="199" t="s">
        <v>146</v>
      </c>
      <c r="C88" s="191" t="s">
        <v>91</v>
      </c>
      <c r="D88" s="40"/>
      <c r="E88" s="124">
        <f t="shared" si="35"/>
        <v>0</v>
      </c>
      <c r="F88" s="64"/>
      <c r="G88" s="64"/>
      <c r="H88" s="64"/>
      <c r="I88" s="64">
        <f t="shared" si="36"/>
        <v>0</v>
      </c>
      <c r="J88" s="64"/>
      <c r="K88" s="64"/>
      <c r="L88" s="64"/>
      <c r="M88" s="64">
        <f t="shared" si="37"/>
        <v>0</v>
      </c>
      <c r="N88" s="59"/>
      <c r="O88" s="59"/>
      <c r="P88" s="59"/>
      <c r="Q88" s="64">
        <f t="shared" si="38"/>
        <v>0</v>
      </c>
      <c r="R88" s="59"/>
      <c r="S88" s="59"/>
      <c r="T88" s="59"/>
      <c r="U88" s="64">
        <f t="shared" si="39"/>
        <v>0</v>
      </c>
      <c r="V88" s="59"/>
      <c r="W88" s="59"/>
      <c r="X88" s="148"/>
    </row>
    <row r="89" spans="1:56" ht="63.75" outlineLevel="1" x14ac:dyDescent="0.2">
      <c r="A89" s="4">
        <v>55</v>
      </c>
      <c r="B89" s="199" t="s">
        <v>147</v>
      </c>
      <c r="C89" s="191" t="s">
        <v>91</v>
      </c>
      <c r="D89" s="40"/>
      <c r="E89" s="124">
        <f t="shared" si="35"/>
        <v>1941.5</v>
      </c>
      <c r="F89" s="64"/>
      <c r="G89" s="64">
        <v>1941.5</v>
      </c>
      <c r="H89" s="64"/>
      <c r="I89" s="64">
        <f t="shared" si="36"/>
        <v>1941.5</v>
      </c>
      <c r="J89" s="64"/>
      <c r="K89" s="64">
        <v>1941.5</v>
      </c>
      <c r="L89" s="64"/>
      <c r="M89" s="64">
        <f t="shared" si="37"/>
        <v>5824.5</v>
      </c>
      <c r="N89" s="59"/>
      <c r="O89" s="64">
        <f>1941.5*3</f>
        <v>5824.5</v>
      </c>
      <c r="P89" s="59"/>
      <c r="Q89" s="64">
        <f t="shared" si="38"/>
        <v>0</v>
      </c>
      <c r="R89" s="59"/>
      <c r="S89" s="59"/>
      <c r="T89" s="59"/>
      <c r="U89" s="64">
        <f t="shared" si="39"/>
        <v>0</v>
      </c>
      <c r="V89" s="59"/>
      <c r="W89" s="59"/>
      <c r="X89" s="148"/>
      <c r="Y89" s="278"/>
    </row>
    <row r="90" spans="1:56" ht="63.75" outlineLevel="1" x14ac:dyDescent="0.2">
      <c r="A90" s="4">
        <v>56</v>
      </c>
      <c r="B90" s="199" t="s">
        <v>243</v>
      </c>
      <c r="C90" s="191" t="s">
        <v>91</v>
      </c>
      <c r="D90" s="40"/>
      <c r="E90" s="124">
        <f t="shared" si="35"/>
        <v>0</v>
      </c>
      <c r="F90" s="64"/>
      <c r="G90" s="64"/>
      <c r="H90" s="64"/>
      <c r="I90" s="64">
        <f t="shared" si="36"/>
        <v>0</v>
      </c>
      <c r="J90" s="64"/>
      <c r="K90" s="64"/>
      <c r="L90" s="64"/>
      <c r="M90" s="64">
        <f t="shared" si="37"/>
        <v>0</v>
      </c>
      <c r="N90" s="59"/>
      <c r="O90" s="59"/>
      <c r="P90" s="59"/>
      <c r="Q90" s="64">
        <f t="shared" si="38"/>
        <v>1000</v>
      </c>
      <c r="R90" s="59"/>
      <c r="S90" s="59">
        <v>1000</v>
      </c>
      <c r="T90" s="59"/>
      <c r="U90" s="64">
        <f t="shared" si="39"/>
        <v>0</v>
      </c>
      <c r="V90" s="59"/>
      <c r="W90" s="59"/>
      <c r="X90" s="148"/>
    </row>
    <row r="91" spans="1:56" ht="63.75" outlineLevel="1" x14ac:dyDescent="0.2">
      <c r="A91" s="4">
        <v>57</v>
      </c>
      <c r="B91" s="199" t="s">
        <v>148</v>
      </c>
      <c r="C91" s="191" t="s">
        <v>91</v>
      </c>
      <c r="D91" s="40"/>
      <c r="E91" s="124">
        <f t="shared" si="35"/>
        <v>0</v>
      </c>
      <c r="F91" s="64"/>
      <c r="G91" s="64"/>
      <c r="H91" s="64"/>
      <c r="I91" s="64">
        <f t="shared" si="36"/>
        <v>0</v>
      </c>
      <c r="J91" s="64"/>
      <c r="K91" s="64"/>
      <c r="L91" s="64"/>
      <c r="M91" s="64">
        <f t="shared" si="37"/>
        <v>0</v>
      </c>
      <c r="N91" s="59"/>
      <c r="O91" s="59"/>
      <c r="P91" s="59"/>
      <c r="Q91" s="64">
        <f t="shared" si="38"/>
        <v>0</v>
      </c>
      <c r="R91" s="59"/>
      <c r="S91" s="59"/>
      <c r="T91" s="59"/>
      <c r="U91" s="64">
        <f t="shared" si="39"/>
        <v>0</v>
      </c>
      <c r="V91" s="59"/>
      <c r="W91" s="59"/>
      <c r="X91" s="148"/>
    </row>
    <row r="92" spans="1:56" ht="64.5" customHeight="1" outlineLevel="1" x14ac:dyDescent="0.2">
      <c r="A92" s="4">
        <v>58</v>
      </c>
      <c r="B92" s="241" t="s">
        <v>149</v>
      </c>
      <c r="C92" s="204" t="s">
        <v>244</v>
      </c>
      <c r="D92" s="41"/>
      <c r="E92" s="124">
        <f t="shared" si="35"/>
        <v>0</v>
      </c>
      <c r="F92" s="66"/>
      <c r="G92" s="66"/>
      <c r="H92" s="66"/>
      <c r="I92" s="158">
        <f t="shared" si="36"/>
        <v>0</v>
      </c>
      <c r="J92" s="159"/>
      <c r="K92" s="159"/>
      <c r="L92" s="159"/>
      <c r="M92" s="65">
        <f t="shared" si="37"/>
        <v>0</v>
      </c>
      <c r="N92" s="80"/>
      <c r="O92" s="80"/>
      <c r="P92" s="80"/>
      <c r="Q92" s="65">
        <f t="shared" si="38"/>
        <v>0</v>
      </c>
      <c r="R92" s="80"/>
      <c r="S92" s="80"/>
      <c r="T92" s="80"/>
      <c r="U92" s="65">
        <f t="shared" si="39"/>
        <v>0</v>
      </c>
      <c r="V92" s="80"/>
      <c r="W92" s="80"/>
      <c r="X92" s="148"/>
    </row>
    <row r="93" spans="1:56" s="24" customFormat="1" ht="38.25" outlineLevel="1" x14ac:dyDescent="0.2">
      <c r="A93" s="4"/>
      <c r="B93" s="230" t="s">
        <v>89</v>
      </c>
      <c r="C93" s="205"/>
      <c r="D93" s="31"/>
      <c r="E93" s="61">
        <f>E94</f>
        <v>201.3</v>
      </c>
      <c r="F93" s="61">
        <f t="shared" ref="F93:X93" si="40">F94</f>
        <v>0</v>
      </c>
      <c r="G93" s="61">
        <f t="shared" si="40"/>
        <v>201.3</v>
      </c>
      <c r="H93" s="61">
        <f t="shared" si="40"/>
        <v>0</v>
      </c>
      <c r="I93" s="160">
        <f t="shared" si="40"/>
        <v>201.3</v>
      </c>
      <c r="J93" s="160">
        <f t="shared" si="40"/>
        <v>0</v>
      </c>
      <c r="K93" s="160">
        <f t="shared" si="40"/>
        <v>201.3</v>
      </c>
      <c r="L93" s="160">
        <f t="shared" si="40"/>
        <v>0</v>
      </c>
      <c r="M93" s="61">
        <f t="shared" si="40"/>
        <v>603.90000000000009</v>
      </c>
      <c r="N93" s="61">
        <f t="shared" si="40"/>
        <v>0</v>
      </c>
      <c r="O93" s="61">
        <f t="shared" si="40"/>
        <v>603.90000000000009</v>
      </c>
      <c r="P93" s="61">
        <f t="shared" si="40"/>
        <v>0</v>
      </c>
      <c r="Q93" s="61">
        <f t="shared" si="40"/>
        <v>0</v>
      </c>
      <c r="R93" s="61">
        <f t="shared" si="40"/>
        <v>0</v>
      </c>
      <c r="S93" s="61">
        <f t="shared" si="40"/>
        <v>0</v>
      </c>
      <c r="T93" s="61">
        <f t="shared" si="40"/>
        <v>0</v>
      </c>
      <c r="U93" s="61">
        <f t="shared" si="40"/>
        <v>0</v>
      </c>
      <c r="V93" s="61">
        <f t="shared" si="40"/>
        <v>0</v>
      </c>
      <c r="W93" s="61">
        <f t="shared" si="40"/>
        <v>0</v>
      </c>
      <c r="X93" s="61">
        <f t="shared" si="40"/>
        <v>0</v>
      </c>
      <c r="Y93" s="275"/>
      <c r="Z93" s="275"/>
      <c r="AA93" s="275"/>
      <c r="AB93" s="275"/>
      <c r="AC93" s="275"/>
      <c r="AD93" s="275"/>
      <c r="AE93" s="275"/>
      <c r="AF93" s="275"/>
      <c r="AG93" s="275"/>
      <c r="AH93" s="275"/>
      <c r="AI93" s="275"/>
      <c r="AJ93" s="275"/>
      <c r="AK93" s="275"/>
      <c r="AL93" s="275"/>
      <c r="AM93" s="275"/>
      <c r="AN93" s="275"/>
      <c r="AO93" s="275"/>
      <c r="AP93" s="275"/>
      <c r="AQ93" s="275"/>
      <c r="AR93" s="275"/>
      <c r="AS93" s="275"/>
      <c r="AT93" s="275"/>
      <c r="AU93" s="275"/>
      <c r="AV93" s="275"/>
      <c r="AW93" s="275"/>
      <c r="AX93" s="275"/>
      <c r="AY93" s="275"/>
      <c r="AZ93" s="275"/>
      <c r="BA93" s="275"/>
      <c r="BB93" s="275"/>
      <c r="BC93" s="275"/>
      <c r="BD93" s="275"/>
    </row>
    <row r="94" spans="1:56" ht="81" customHeight="1" outlineLevel="1" x14ac:dyDescent="0.2">
      <c r="A94" s="4">
        <v>60</v>
      </c>
      <c r="B94" s="199" t="s">
        <v>351</v>
      </c>
      <c r="C94" s="191" t="s">
        <v>151</v>
      </c>
      <c r="D94" s="9"/>
      <c r="E94" s="124">
        <f t="shared" si="35"/>
        <v>201.3</v>
      </c>
      <c r="F94" s="62"/>
      <c r="G94" s="74">
        <v>201.3</v>
      </c>
      <c r="H94" s="62"/>
      <c r="I94" s="161">
        <f>J94+K94+L94</f>
        <v>201.3</v>
      </c>
      <c r="J94" s="161"/>
      <c r="K94" s="161">
        <v>201.3</v>
      </c>
      <c r="L94" s="161"/>
      <c r="M94" s="62">
        <f>N94+O94+P94</f>
        <v>603.90000000000009</v>
      </c>
      <c r="N94" s="59"/>
      <c r="O94" s="74">
        <f>201.3*3</f>
        <v>603.90000000000009</v>
      </c>
      <c r="P94" s="59"/>
      <c r="Q94" s="62">
        <f>R94+S94+T94</f>
        <v>0</v>
      </c>
      <c r="R94" s="59"/>
      <c r="S94" s="59"/>
      <c r="T94" s="59"/>
      <c r="U94" s="62">
        <f>V94+W94+X94</f>
        <v>0</v>
      </c>
      <c r="V94" s="59"/>
      <c r="W94" s="59"/>
      <c r="X94" s="148"/>
      <c r="Y94" s="278"/>
    </row>
    <row r="95" spans="1:56" s="24" customFormat="1" ht="78.75" customHeight="1" outlineLevel="1" x14ac:dyDescent="0.2">
      <c r="A95" s="22"/>
      <c r="B95" s="242" t="s">
        <v>90</v>
      </c>
      <c r="C95" s="190" t="s">
        <v>136</v>
      </c>
      <c r="D95" s="26"/>
      <c r="E95" s="71"/>
      <c r="F95" s="71"/>
      <c r="G95" s="71"/>
      <c r="H95" s="71"/>
      <c r="I95" s="71"/>
      <c r="J95" s="71"/>
      <c r="K95" s="71"/>
      <c r="L95" s="71"/>
      <c r="M95" s="71"/>
      <c r="N95" s="81"/>
      <c r="O95" s="81"/>
      <c r="P95" s="81"/>
      <c r="Q95" s="81"/>
      <c r="R95" s="81"/>
      <c r="S95" s="81"/>
      <c r="T95" s="81"/>
      <c r="U95" s="81"/>
      <c r="V95" s="81"/>
      <c r="W95" s="81"/>
      <c r="X95" s="81"/>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5"/>
      <c r="AX95" s="275"/>
      <c r="AY95" s="275"/>
      <c r="AZ95" s="275"/>
      <c r="BA95" s="275"/>
      <c r="BB95" s="275"/>
      <c r="BC95" s="275"/>
      <c r="BD95" s="275"/>
    </row>
    <row r="96" spans="1:56" ht="88.5" customHeight="1" x14ac:dyDescent="0.2">
      <c r="A96" s="3">
        <v>2</v>
      </c>
      <c r="B96" s="206" t="s">
        <v>352</v>
      </c>
      <c r="C96" s="206"/>
      <c r="D96" s="42"/>
      <c r="E96" s="82">
        <f t="shared" ref="E96:X96" si="41">E97+E168+E198</f>
        <v>9043822.3900000006</v>
      </c>
      <c r="F96" s="82">
        <f t="shared" si="41"/>
        <v>615178.80000000005</v>
      </c>
      <c r="G96" s="82">
        <f t="shared" si="41"/>
        <v>6503599.9900000002</v>
      </c>
      <c r="H96" s="82">
        <f t="shared" si="41"/>
        <v>1925043.6</v>
      </c>
      <c r="I96" s="162">
        <f t="shared" si="41"/>
        <v>11689558.9</v>
      </c>
      <c r="J96" s="162">
        <f t="shared" si="41"/>
        <v>2804074.3</v>
      </c>
      <c r="K96" s="162">
        <f t="shared" si="41"/>
        <v>6439836.7000000002</v>
      </c>
      <c r="L96" s="162">
        <f t="shared" si="41"/>
        <v>2445647.9</v>
      </c>
      <c r="M96" s="82">
        <f t="shared" si="41"/>
        <v>23289920.5</v>
      </c>
      <c r="N96" s="82">
        <f t="shared" si="41"/>
        <v>7204246.9000000004</v>
      </c>
      <c r="O96" s="82">
        <f t="shared" si="41"/>
        <v>5380493.5999999996</v>
      </c>
      <c r="P96" s="82">
        <f t="shared" si="41"/>
        <v>10705180</v>
      </c>
      <c r="Q96" s="82">
        <f t="shared" si="41"/>
        <v>24647170.600000001</v>
      </c>
      <c r="R96" s="82">
        <f t="shared" si="41"/>
        <v>11036740.6</v>
      </c>
      <c r="S96" s="82">
        <f t="shared" si="41"/>
        <v>1629426</v>
      </c>
      <c r="T96" s="82">
        <f t="shared" si="41"/>
        <v>11981004</v>
      </c>
      <c r="U96" s="82">
        <f t="shared" si="41"/>
        <v>13774054</v>
      </c>
      <c r="V96" s="82">
        <f t="shared" si="41"/>
        <v>4027125</v>
      </c>
      <c r="W96" s="82">
        <f t="shared" si="41"/>
        <v>0</v>
      </c>
      <c r="X96" s="82">
        <f t="shared" si="41"/>
        <v>9746929</v>
      </c>
    </row>
    <row r="97" spans="1:56" s="21" customFormat="1" ht="66.75" customHeight="1" x14ac:dyDescent="0.2">
      <c r="A97" s="20"/>
      <c r="B97" s="207" t="s">
        <v>353</v>
      </c>
      <c r="C97" s="207"/>
      <c r="D97" s="44"/>
      <c r="E97" s="83">
        <f t="shared" ref="E97:X97" si="42">E98+E112+E116+E119+E124+E140+E151+E154+E157+E163</f>
        <v>7687966</v>
      </c>
      <c r="F97" s="83">
        <f t="shared" si="42"/>
        <v>588573.30000000005</v>
      </c>
      <c r="G97" s="83">
        <f t="shared" si="42"/>
        <v>5714997.7000000002</v>
      </c>
      <c r="H97" s="83">
        <f t="shared" si="42"/>
        <v>1384395</v>
      </c>
      <c r="I97" s="122">
        <f t="shared" si="42"/>
        <v>10274231</v>
      </c>
      <c r="J97" s="122">
        <f t="shared" si="42"/>
        <v>2781462.3</v>
      </c>
      <c r="K97" s="122">
        <f t="shared" si="42"/>
        <v>5688318.7000000002</v>
      </c>
      <c r="L97" s="122">
        <f t="shared" si="42"/>
        <v>1804450</v>
      </c>
      <c r="M97" s="83">
        <f t="shared" si="42"/>
        <v>18020138.5</v>
      </c>
      <c r="N97" s="83">
        <f t="shared" si="42"/>
        <v>7136411.9000000004</v>
      </c>
      <c r="O97" s="83">
        <f t="shared" si="42"/>
        <v>4399126.5999999996</v>
      </c>
      <c r="P97" s="83">
        <f t="shared" si="42"/>
        <v>6484600</v>
      </c>
      <c r="Q97" s="83">
        <f t="shared" si="42"/>
        <v>22638370.600000001</v>
      </c>
      <c r="R97" s="83">
        <f t="shared" si="42"/>
        <v>11036740.6</v>
      </c>
      <c r="S97" s="83">
        <f t="shared" si="42"/>
        <v>1629426</v>
      </c>
      <c r="T97" s="83">
        <f t="shared" si="42"/>
        <v>9972204</v>
      </c>
      <c r="U97" s="83">
        <f t="shared" si="42"/>
        <v>12079254</v>
      </c>
      <c r="V97" s="83">
        <f t="shared" si="42"/>
        <v>4027125</v>
      </c>
      <c r="W97" s="83">
        <f t="shared" si="42"/>
        <v>0</v>
      </c>
      <c r="X97" s="83">
        <f t="shared" si="42"/>
        <v>8052129</v>
      </c>
      <c r="Y97" s="275"/>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c r="AV97" s="275"/>
      <c r="AW97" s="275"/>
      <c r="AX97" s="275"/>
      <c r="AY97" s="275"/>
      <c r="AZ97" s="275"/>
      <c r="BA97" s="275"/>
      <c r="BB97" s="275"/>
      <c r="BC97" s="275"/>
      <c r="BD97" s="275"/>
    </row>
    <row r="98" spans="1:56" s="24" customFormat="1" ht="25.5" outlineLevel="1" x14ac:dyDescent="0.2">
      <c r="A98" s="22"/>
      <c r="B98" s="230" t="s">
        <v>92</v>
      </c>
      <c r="C98" s="190"/>
      <c r="D98" s="31"/>
      <c r="E98" s="61">
        <f>SUM(E99:E111)</f>
        <v>5269781</v>
      </c>
      <c r="F98" s="61">
        <f t="shared" ref="F98:H98" si="43">SUM(F99:F111)</f>
        <v>518260</v>
      </c>
      <c r="G98" s="61">
        <f t="shared" si="43"/>
        <v>4646521</v>
      </c>
      <c r="H98" s="61">
        <f t="shared" si="43"/>
        <v>105000</v>
      </c>
      <c r="I98" s="61">
        <f>SUM(I99:I111)</f>
        <v>7766801</v>
      </c>
      <c r="J98" s="61">
        <f t="shared" ref="J98" si="44">SUM(J99:J111)</f>
        <v>2732159</v>
      </c>
      <c r="K98" s="61">
        <f t="shared" ref="K98" si="45">SUM(K99:K111)</f>
        <v>4704642</v>
      </c>
      <c r="L98" s="61">
        <f t="shared" ref="L98" si="46">SUM(L99:L111)</f>
        <v>330000</v>
      </c>
      <c r="M98" s="61">
        <f>SUM(M99:M111)</f>
        <v>8625674</v>
      </c>
      <c r="N98" s="61">
        <f t="shared" ref="N98" si="47">SUM(N99:N111)</f>
        <v>6854966</v>
      </c>
      <c r="O98" s="61">
        <f t="shared" ref="O98" si="48">SUM(O99:O111)</f>
        <v>1350708</v>
      </c>
      <c r="P98" s="61">
        <f t="shared" ref="P98" si="49">SUM(P99:P111)</f>
        <v>420000</v>
      </c>
      <c r="Q98" s="61">
        <f>SUM(Q99:Q111)</f>
        <v>11853534</v>
      </c>
      <c r="R98" s="61">
        <f t="shared" ref="R98" si="50">SUM(R99:R111)</f>
        <v>10953534</v>
      </c>
      <c r="S98" s="61">
        <f t="shared" ref="S98" si="51">SUM(S99:S111)</f>
        <v>0</v>
      </c>
      <c r="T98" s="61">
        <f>SUM(T99:T111)</f>
        <v>900000</v>
      </c>
      <c r="U98" s="61">
        <f t="shared" ref="U98" si="52">SUM(U99:U111)</f>
        <v>4482125</v>
      </c>
      <c r="V98" s="61">
        <f t="shared" ref="V98" si="53">SUM(V99:V111)</f>
        <v>4012125</v>
      </c>
      <c r="W98" s="61">
        <f t="shared" ref="W98" si="54">SUM(W99:W111)</f>
        <v>0</v>
      </c>
      <c r="X98" s="61">
        <f>SUM(X99:X111)</f>
        <v>470000</v>
      </c>
      <c r="Y98" s="275"/>
      <c r="Z98" s="275"/>
      <c r="AA98" s="275"/>
      <c r="AB98" s="275"/>
      <c r="AC98" s="275"/>
      <c r="AD98" s="275"/>
      <c r="AE98" s="275"/>
      <c r="AF98" s="275"/>
      <c r="AG98" s="275"/>
      <c r="AH98" s="275"/>
      <c r="AI98" s="275"/>
      <c r="AJ98" s="275"/>
      <c r="AK98" s="275"/>
      <c r="AL98" s="275"/>
      <c r="AM98" s="275"/>
      <c r="AN98" s="275"/>
      <c r="AO98" s="275"/>
      <c r="AP98" s="275"/>
      <c r="AQ98" s="275"/>
      <c r="AR98" s="275"/>
      <c r="AS98" s="275"/>
      <c r="AT98" s="275"/>
      <c r="AU98" s="275"/>
      <c r="AV98" s="275"/>
      <c r="AW98" s="275"/>
      <c r="AX98" s="275"/>
      <c r="AY98" s="275"/>
      <c r="AZ98" s="275"/>
      <c r="BA98" s="275"/>
      <c r="BB98" s="275"/>
      <c r="BC98" s="275"/>
      <c r="BD98" s="275"/>
    </row>
    <row r="99" spans="1:56" ht="73.5" customHeight="1" outlineLevel="1" x14ac:dyDescent="0.2">
      <c r="A99" s="179">
        <v>61</v>
      </c>
      <c r="B99" s="199" t="s">
        <v>93</v>
      </c>
      <c r="C99" s="191" t="s">
        <v>135</v>
      </c>
      <c r="D99" s="88"/>
      <c r="E99" s="124">
        <f t="shared" ref="E99:E110" si="55">F99+G99+H99</f>
        <v>0</v>
      </c>
      <c r="F99" s="62"/>
      <c r="G99" s="74"/>
      <c r="H99" s="62"/>
      <c r="I99" s="62">
        <f>J99+K99+L99</f>
        <v>0</v>
      </c>
      <c r="J99" s="62"/>
      <c r="K99" s="62"/>
      <c r="L99" s="62"/>
      <c r="M99" s="62">
        <f>N99+O99+P99</f>
        <v>0</v>
      </c>
      <c r="N99" s="59"/>
      <c r="O99" s="59"/>
      <c r="P99" s="59"/>
      <c r="Q99" s="62">
        <f>R99+S99+T99</f>
        <v>0</v>
      </c>
      <c r="R99" s="59"/>
      <c r="S99" s="59"/>
      <c r="T99" s="59"/>
      <c r="U99" s="62">
        <f>V99+W99+X99</f>
        <v>0</v>
      </c>
      <c r="V99" s="59"/>
      <c r="W99" s="59"/>
      <c r="X99" s="148"/>
    </row>
    <row r="100" spans="1:56" ht="38.25" outlineLevel="1" x14ac:dyDescent="0.2">
      <c r="A100" s="179">
        <v>62</v>
      </c>
      <c r="B100" s="199" t="s">
        <v>152</v>
      </c>
      <c r="C100" s="191" t="s">
        <v>135</v>
      </c>
      <c r="D100" s="9"/>
      <c r="E100" s="124">
        <f t="shared" si="55"/>
        <v>458834</v>
      </c>
      <c r="F100" s="62">
        <v>136313</v>
      </c>
      <c r="G100" s="74">
        <v>322521</v>
      </c>
      <c r="H100" s="62"/>
      <c r="I100" s="62">
        <f t="shared" ref="I100:I111" si="56">J100+K100+L100</f>
        <v>1400830</v>
      </c>
      <c r="J100" s="62">
        <v>1400830</v>
      </c>
      <c r="K100" s="62"/>
      <c r="L100" s="62"/>
      <c r="M100" s="62">
        <f t="shared" ref="M100:M111" si="57">N100+O100+P100</f>
        <v>1050923</v>
      </c>
      <c r="N100" s="59">
        <v>1050923</v>
      </c>
      <c r="O100" s="59"/>
      <c r="P100" s="59"/>
      <c r="Q100" s="62">
        <f t="shared" ref="Q100:Q111" si="58">R100+S100+T100</f>
        <v>5736693</v>
      </c>
      <c r="R100" s="59">
        <v>5736693</v>
      </c>
      <c r="S100" s="59"/>
      <c r="T100" s="59"/>
      <c r="U100" s="62">
        <f t="shared" ref="U100:U111" si="59">V100+W100+X100</f>
        <v>1654231</v>
      </c>
      <c r="V100" s="59">
        <v>1654231</v>
      </c>
      <c r="W100" s="59"/>
      <c r="X100" s="148"/>
    </row>
    <row r="101" spans="1:56" ht="38.25" outlineLevel="1" x14ac:dyDescent="0.2">
      <c r="A101" s="179">
        <v>63</v>
      </c>
      <c r="B101" s="199" t="s">
        <v>153</v>
      </c>
      <c r="C101" s="191" t="s">
        <v>135</v>
      </c>
      <c r="D101" s="45"/>
      <c r="E101" s="124">
        <f t="shared" si="55"/>
        <v>4400000</v>
      </c>
      <c r="F101" s="62">
        <v>180000</v>
      </c>
      <c r="G101" s="74">
        <v>4220000</v>
      </c>
      <c r="H101" s="62"/>
      <c r="I101" s="62">
        <f t="shared" si="56"/>
        <v>4284745</v>
      </c>
      <c r="J101" s="62">
        <v>203949</v>
      </c>
      <c r="K101" s="62">
        <v>4080796</v>
      </c>
      <c r="L101" s="62"/>
      <c r="M101" s="62">
        <f t="shared" si="57"/>
        <v>0</v>
      </c>
      <c r="N101" s="59"/>
      <c r="O101" s="59"/>
      <c r="P101" s="59"/>
      <c r="Q101" s="62">
        <f t="shared" si="58"/>
        <v>0</v>
      </c>
      <c r="R101" s="59"/>
      <c r="S101" s="59"/>
      <c r="T101" s="59"/>
      <c r="U101" s="62">
        <f t="shared" si="59"/>
        <v>0</v>
      </c>
      <c r="V101" s="59"/>
      <c r="W101" s="59"/>
      <c r="X101" s="148"/>
    </row>
    <row r="102" spans="1:56" ht="38.25" outlineLevel="1" x14ac:dyDescent="0.2">
      <c r="A102" s="179">
        <v>64</v>
      </c>
      <c r="B102" s="199" t="s">
        <v>154</v>
      </c>
      <c r="C102" s="191" t="s">
        <v>135</v>
      </c>
      <c r="D102" s="18"/>
      <c r="E102" s="124">
        <f t="shared" si="55"/>
        <v>305947</v>
      </c>
      <c r="F102" s="62">
        <v>201947</v>
      </c>
      <c r="G102" s="74">
        <v>104000</v>
      </c>
      <c r="H102" s="62"/>
      <c r="I102" s="62">
        <f t="shared" si="56"/>
        <v>1751226</v>
      </c>
      <c r="J102" s="62">
        <v>1127380</v>
      </c>
      <c r="K102" s="62">
        <v>623846</v>
      </c>
      <c r="L102" s="62"/>
      <c r="M102" s="62">
        <f t="shared" si="57"/>
        <v>7154751</v>
      </c>
      <c r="N102" s="59">
        <v>5804043</v>
      </c>
      <c r="O102" s="59">
        <v>1350708</v>
      </c>
      <c r="P102" s="59"/>
      <c r="Q102" s="62">
        <f t="shared" si="58"/>
        <v>5216841</v>
      </c>
      <c r="R102" s="59">
        <v>5216841</v>
      </c>
      <c r="S102" s="59"/>
      <c r="T102" s="59"/>
      <c r="U102" s="62">
        <f t="shared" si="59"/>
        <v>2357894</v>
      </c>
      <c r="V102" s="59">
        <v>2357894</v>
      </c>
      <c r="W102" s="59"/>
      <c r="X102" s="148"/>
    </row>
    <row r="103" spans="1:56" ht="101.25" customHeight="1" outlineLevel="1" x14ac:dyDescent="0.2">
      <c r="A103" s="179">
        <v>65</v>
      </c>
      <c r="B103" s="199" t="s">
        <v>305</v>
      </c>
      <c r="C103" s="191" t="s">
        <v>135</v>
      </c>
      <c r="D103" s="152"/>
      <c r="E103" s="124">
        <f t="shared" si="55"/>
        <v>0</v>
      </c>
      <c r="F103" s="62"/>
      <c r="G103" s="74"/>
      <c r="H103" s="62"/>
      <c r="I103" s="62">
        <f t="shared" si="56"/>
        <v>0</v>
      </c>
      <c r="J103" s="62"/>
      <c r="K103" s="62"/>
      <c r="L103" s="62"/>
      <c r="M103" s="62">
        <f t="shared" si="57"/>
        <v>0</v>
      </c>
      <c r="N103" s="59"/>
      <c r="O103" s="59"/>
      <c r="P103" s="59"/>
      <c r="Q103" s="62">
        <f t="shared" si="58"/>
        <v>0</v>
      </c>
      <c r="R103" s="59"/>
      <c r="S103" s="59"/>
      <c r="T103" s="59"/>
      <c r="U103" s="62">
        <f t="shared" si="59"/>
        <v>0</v>
      </c>
      <c r="V103" s="59"/>
      <c r="W103" s="59"/>
      <c r="X103" s="148"/>
    </row>
    <row r="104" spans="1:56" ht="38.25" outlineLevel="1" x14ac:dyDescent="0.2">
      <c r="A104" s="179">
        <v>66</v>
      </c>
      <c r="B104" s="199" t="s">
        <v>354</v>
      </c>
      <c r="C104" s="191" t="s">
        <v>135</v>
      </c>
      <c r="D104" s="89"/>
      <c r="E104" s="124">
        <f t="shared" si="55"/>
        <v>0</v>
      </c>
      <c r="F104" s="62"/>
      <c r="G104" s="74"/>
      <c r="H104" s="62"/>
      <c r="I104" s="62">
        <f t="shared" si="56"/>
        <v>0</v>
      </c>
      <c r="J104" s="62"/>
      <c r="K104" s="62"/>
      <c r="L104" s="62"/>
      <c r="M104" s="62">
        <f t="shared" si="57"/>
        <v>0</v>
      </c>
      <c r="N104" s="59"/>
      <c r="O104" s="59"/>
      <c r="P104" s="59"/>
      <c r="Q104" s="62">
        <f t="shared" si="58"/>
        <v>0</v>
      </c>
      <c r="R104" s="59"/>
      <c r="S104" s="59"/>
      <c r="T104" s="59"/>
      <c r="U104" s="62">
        <f t="shared" si="59"/>
        <v>0</v>
      </c>
      <c r="V104" s="59"/>
      <c r="W104" s="59"/>
      <c r="X104" s="148"/>
    </row>
    <row r="105" spans="1:56" ht="85.5" customHeight="1" outlineLevel="1" x14ac:dyDescent="0.2">
      <c r="A105" s="179">
        <v>67</v>
      </c>
      <c r="B105" s="199" t="s">
        <v>306</v>
      </c>
      <c r="C105" s="191" t="s">
        <v>135</v>
      </c>
      <c r="D105" s="153"/>
      <c r="E105" s="124">
        <f t="shared" si="55"/>
        <v>0</v>
      </c>
      <c r="F105" s="62"/>
      <c r="G105" s="74"/>
      <c r="H105" s="62"/>
      <c r="I105" s="62">
        <f t="shared" si="56"/>
        <v>0</v>
      </c>
      <c r="J105" s="62"/>
      <c r="K105" s="62"/>
      <c r="L105" s="62"/>
      <c r="M105" s="62">
        <f t="shared" si="57"/>
        <v>0</v>
      </c>
      <c r="N105" s="59"/>
      <c r="O105" s="59"/>
      <c r="P105" s="59"/>
      <c r="Q105" s="62">
        <f t="shared" si="58"/>
        <v>0</v>
      </c>
      <c r="R105" s="59"/>
      <c r="S105" s="59"/>
      <c r="T105" s="59"/>
      <c r="U105" s="62">
        <f t="shared" si="59"/>
        <v>0</v>
      </c>
      <c r="V105" s="59"/>
      <c r="W105" s="59"/>
      <c r="X105" s="148"/>
    </row>
    <row r="106" spans="1:56" ht="99" hidden="1" customHeight="1" outlineLevel="1" x14ac:dyDescent="0.2">
      <c r="A106" s="179">
        <v>68</v>
      </c>
      <c r="B106" s="236" t="s">
        <v>155</v>
      </c>
      <c r="C106" s="191" t="s">
        <v>135</v>
      </c>
      <c r="D106" s="154" t="s">
        <v>261</v>
      </c>
      <c r="E106" s="124">
        <f t="shared" si="55"/>
        <v>0</v>
      </c>
      <c r="F106" s="62"/>
      <c r="G106" s="74"/>
      <c r="H106" s="62"/>
      <c r="I106" s="62">
        <f t="shared" si="56"/>
        <v>0</v>
      </c>
      <c r="J106" s="62"/>
      <c r="K106" s="62"/>
      <c r="L106" s="62"/>
      <c r="M106" s="62">
        <f t="shared" si="57"/>
        <v>0</v>
      </c>
      <c r="N106" s="59"/>
      <c r="O106" s="59"/>
      <c r="P106" s="59"/>
      <c r="Q106" s="62">
        <f t="shared" si="58"/>
        <v>0</v>
      </c>
      <c r="R106" s="59"/>
      <c r="S106" s="59"/>
      <c r="T106" s="59"/>
      <c r="U106" s="62">
        <f t="shared" si="59"/>
        <v>0</v>
      </c>
      <c r="V106" s="59"/>
      <c r="W106" s="59"/>
      <c r="X106" s="148"/>
    </row>
    <row r="107" spans="1:56" ht="38.25" outlineLevel="1" x14ac:dyDescent="0.2">
      <c r="A107" s="179">
        <v>69</v>
      </c>
      <c r="B107" s="199" t="s">
        <v>156</v>
      </c>
      <c r="C107" s="191" t="s">
        <v>135</v>
      </c>
      <c r="D107" s="18"/>
      <c r="E107" s="124">
        <f t="shared" si="55"/>
        <v>105000</v>
      </c>
      <c r="F107" s="62"/>
      <c r="G107" s="74"/>
      <c r="H107" s="62">
        <v>105000</v>
      </c>
      <c r="I107" s="62">
        <f t="shared" si="56"/>
        <v>330000</v>
      </c>
      <c r="J107" s="62"/>
      <c r="K107" s="62"/>
      <c r="L107" s="62">
        <v>330000</v>
      </c>
      <c r="M107" s="62">
        <f t="shared" si="57"/>
        <v>420000</v>
      </c>
      <c r="N107" s="59"/>
      <c r="O107" s="59"/>
      <c r="P107" s="59">
        <v>420000</v>
      </c>
      <c r="Q107" s="62">
        <f t="shared" si="58"/>
        <v>900000</v>
      </c>
      <c r="R107" s="59"/>
      <c r="S107" s="59"/>
      <c r="T107" s="59">
        <v>900000</v>
      </c>
      <c r="U107" s="62">
        <f t="shared" si="59"/>
        <v>470000</v>
      </c>
      <c r="V107" s="59"/>
      <c r="W107" s="59"/>
      <c r="X107" s="148">
        <v>470000</v>
      </c>
    </row>
    <row r="108" spans="1:56" ht="38.25" hidden="1" outlineLevel="1" x14ac:dyDescent="0.2">
      <c r="A108" s="179">
        <v>70</v>
      </c>
      <c r="B108" s="236" t="s">
        <v>293</v>
      </c>
      <c r="C108" s="191" t="s">
        <v>135</v>
      </c>
      <c r="D108" s="152" t="s">
        <v>294</v>
      </c>
      <c r="E108" s="124">
        <f t="shared" si="55"/>
        <v>0</v>
      </c>
      <c r="F108" s="62"/>
      <c r="G108" s="74"/>
      <c r="H108" s="62"/>
      <c r="I108" s="62">
        <f t="shared" si="56"/>
        <v>0</v>
      </c>
      <c r="J108" s="62"/>
      <c r="K108" s="62"/>
      <c r="L108" s="62"/>
      <c r="M108" s="62">
        <f t="shared" si="57"/>
        <v>0</v>
      </c>
      <c r="N108" s="59"/>
      <c r="O108" s="59"/>
      <c r="P108" s="59"/>
      <c r="Q108" s="62">
        <f t="shared" si="58"/>
        <v>0</v>
      </c>
      <c r="R108" s="59"/>
      <c r="S108" s="59"/>
      <c r="T108" s="59"/>
      <c r="U108" s="62">
        <f t="shared" si="59"/>
        <v>0</v>
      </c>
      <c r="V108" s="59"/>
      <c r="W108" s="59"/>
      <c r="X108" s="148"/>
    </row>
    <row r="109" spans="1:56" ht="38.25" hidden="1" outlineLevel="1" x14ac:dyDescent="0.2">
      <c r="A109" s="179">
        <v>71</v>
      </c>
      <c r="B109" s="236" t="s">
        <v>157</v>
      </c>
      <c r="C109" s="191" t="s">
        <v>135</v>
      </c>
      <c r="D109" s="89" t="s">
        <v>20</v>
      </c>
      <c r="E109" s="124">
        <f t="shared" si="55"/>
        <v>0</v>
      </c>
      <c r="F109" s="62"/>
      <c r="G109" s="74"/>
      <c r="H109" s="62"/>
      <c r="I109" s="62">
        <f t="shared" si="56"/>
        <v>0</v>
      </c>
      <c r="J109" s="62"/>
      <c r="K109" s="62"/>
      <c r="L109" s="62"/>
      <c r="M109" s="62">
        <f t="shared" si="57"/>
        <v>0</v>
      </c>
      <c r="N109" s="59"/>
      <c r="O109" s="59"/>
      <c r="P109" s="59"/>
      <c r="Q109" s="62">
        <f t="shared" si="58"/>
        <v>0</v>
      </c>
      <c r="R109" s="59"/>
      <c r="S109" s="59"/>
      <c r="T109" s="59"/>
      <c r="U109" s="62">
        <f t="shared" si="59"/>
        <v>0</v>
      </c>
      <c r="V109" s="59"/>
      <c r="W109" s="59"/>
      <c r="X109" s="148"/>
    </row>
    <row r="110" spans="1:56" ht="38.25" hidden="1" outlineLevel="1" x14ac:dyDescent="0.2">
      <c r="A110" s="179">
        <v>72</v>
      </c>
      <c r="B110" s="236" t="s">
        <v>158</v>
      </c>
      <c r="C110" s="191" t="s">
        <v>135</v>
      </c>
      <c r="D110" s="89" t="s">
        <v>20</v>
      </c>
      <c r="E110" s="124">
        <f t="shared" si="55"/>
        <v>0</v>
      </c>
      <c r="F110" s="62"/>
      <c r="G110" s="74"/>
      <c r="H110" s="62"/>
      <c r="I110" s="62">
        <f t="shared" si="56"/>
        <v>0</v>
      </c>
      <c r="J110" s="62"/>
      <c r="K110" s="62"/>
      <c r="L110" s="62"/>
      <c r="M110" s="62">
        <f t="shared" si="57"/>
        <v>0</v>
      </c>
      <c r="N110" s="59"/>
      <c r="O110" s="59"/>
      <c r="P110" s="59"/>
      <c r="Q110" s="62">
        <f t="shared" si="58"/>
        <v>0</v>
      </c>
      <c r="R110" s="59"/>
      <c r="S110" s="59"/>
      <c r="T110" s="59"/>
      <c r="U110" s="62">
        <f t="shared" si="59"/>
        <v>0</v>
      </c>
      <c r="V110" s="59"/>
      <c r="W110" s="59"/>
      <c r="X110" s="148"/>
    </row>
    <row r="111" spans="1:56" ht="38.25" hidden="1" outlineLevel="1" x14ac:dyDescent="0.2">
      <c r="A111" s="179">
        <v>73</v>
      </c>
      <c r="B111" s="236" t="s">
        <v>159</v>
      </c>
      <c r="C111" s="191" t="s">
        <v>135</v>
      </c>
      <c r="D111" s="89" t="s">
        <v>20</v>
      </c>
      <c r="E111" s="62">
        <f>F111+G111+H111</f>
        <v>0</v>
      </c>
      <c r="F111" s="62"/>
      <c r="G111" s="74"/>
      <c r="H111" s="62"/>
      <c r="I111" s="62">
        <f t="shared" si="56"/>
        <v>0</v>
      </c>
      <c r="J111" s="62"/>
      <c r="K111" s="62"/>
      <c r="L111" s="62"/>
      <c r="M111" s="62">
        <f t="shared" si="57"/>
        <v>0</v>
      </c>
      <c r="N111" s="59"/>
      <c r="O111" s="59"/>
      <c r="P111" s="59"/>
      <c r="Q111" s="62">
        <f t="shared" si="58"/>
        <v>0</v>
      </c>
      <c r="R111" s="59"/>
      <c r="S111" s="59"/>
      <c r="T111" s="59"/>
      <c r="U111" s="62">
        <f t="shared" si="59"/>
        <v>0</v>
      </c>
      <c r="V111" s="59"/>
      <c r="W111" s="59"/>
      <c r="X111" s="148"/>
    </row>
    <row r="112" spans="1:56" s="24" customFormat="1" ht="92.25" hidden="1" customHeight="1" outlineLevel="1" x14ac:dyDescent="0.2">
      <c r="A112" s="179">
        <v>74</v>
      </c>
      <c r="B112" s="243" t="s">
        <v>23</v>
      </c>
      <c r="C112" s="190"/>
      <c r="D112" s="175" t="s">
        <v>295</v>
      </c>
      <c r="E112" s="61">
        <f>E113+E114+E115</f>
        <v>937436</v>
      </c>
      <c r="F112" s="61">
        <f t="shared" ref="F112:I112" si="60">F113+F114+F115</f>
        <v>37923</v>
      </c>
      <c r="G112" s="61">
        <f t="shared" si="60"/>
        <v>899513</v>
      </c>
      <c r="H112" s="61">
        <f t="shared" si="60"/>
        <v>0</v>
      </c>
      <c r="I112" s="61">
        <f t="shared" si="60"/>
        <v>831426</v>
      </c>
      <c r="J112" s="61">
        <f t="shared" ref="J112" si="61">J113+J114+J115</f>
        <v>16713</v>
      </c>
      <c r="K112" s="61">
        <f t="shared" ref="K112" si="62">K113+K114+K115</f>
        <v>814713</v>
      </c>
      <c r="L112" s="61">
        <f t="shared" ref="L112:M112" si="63">L113+L114+L115</f>
        <v>0</v>
      </c>
      <c r="M112" s="61">
        <f t="shared" si="63"/>
        <v>2494278</v>
      </c>
      <c r="N112" s="61">
        <f t="shared" ref="N112" si="64">N113+N114+N115</f>
        <v>50139</v>
      </c>
      <c r="O112" s="61">
        <f t="shared" ref="O112" si="65">O113+O114+O115</f>
        <v>2444139</v>
      </c>
      <c r="P112" s="61">
        <f t="shared" ref="P112:Q112" si="66">P113+P114+P115</f>
        <v>0</v>
      </c>
      <c r="Q112" s="61">
        <f t="shared" si="66"/>
        <v>4988556</v>
      </c>
      <c r="R112" s="61">
        <f t="shared" ref="R112" si="67">R113+R114+R115</f>
        <v>33426</v>
      </c>
      <c r="S112" s="61">
        <f t="shared" ref="S112" si="68">S113+S114+S115</f>
        <v>1629426</v>
      </c>
      <c r="T112" s="61">
        <f t="shared" ref="T112:U112" si="69">T113+T114+T115</f>
        <v>3325704</v>
      </c>
      <c r="U112" s="61">
        <f t="shared" si="69"/>
        <v>4157129</v>
      </c>
      <c r="V112" s="61">
        <f t="shared" ref="V112" si="70">V113+V114+V115</f>
        <v>0</v>
      </c>
      <c r="W112" s="61">
        <f t="shared" ref="W112" si="71">W113+W114+W115</f>
        <v>0</v>
      </c>
      <c r="X112" s="61">
        <f t="shared" ref="X112" si="72">X113+X114+X115</f>
        <v>4157129</v>
      </c>
      <c r="Y112" s="275"/>
      <c r="Z112" s="275"/>
      <c r="AA112" s="275"/>
      <c r="AB112" s="275"/>
      <c r="AC112" s="275"/>
      <c r="AD112" s="275"/>
      <c r="AE112" s="275"/>
      <c r="AF112" s="275"/>
      <c r="AG112" s="275"/>
      <c r="AH112" s="275"/>
      <c r="AI112" s="275"/>
      <c r="AJ112" s="275"/>
      <c r="AK112" s="275"/>
      <c r="AL112" s="275"/>
      <c r="AM112" s="275"/>
      <c r="AN112" s="275"/>
      <c r="AO112" s="275"/>
      <c r="AP112" s="275"/>
      <c r="AQ112" s="275"/>
      <c r="AR112" s="275"/>
      <c r="AS112" s="275"/>
      <c r="AT112" s="275"/>
      <c r="AU112" s="275"/>
      <c r="AV112" s="275"/>
      <c r="AW112" s="275"/>
      <c r="AX112" s="275"/>
      <c r="AY112" s="275"/>
      <c r="AZ112" s="275"/>
      <c r="BA112" s="275"/>
      <c r="BB112" s="275"/>
      <c r="BC112" s="275"/>
      <c r="BD112" s="275"/>
    </row>
    <row r="113" spans="1:56" ht="38.25" outlineLevel="1" x14ac:dyDescent="0.2">
      <c r="A113" s="179">
        <v>75</v>
      </c>
      <c r="B113" s="199" t="s">
        <v>160</v>
      </c>
      <c r="C113" s="191" t="s">
        <v>135</v>
      </c>
      <c r="D113" s="176"/>
      <c r="E113" s="124">
        <f t="shared" ref="E113:E158" si="73">F113+G113+H113</f>
        <v>106010</v>
      </c>
      <c r="F113" s="62">
        <v>21210</v>
      </c>
      <c r="G113" s="74">
        <v>84800</v>
      </c>
      <c r="H113" s="62"/>
      <c r="I113" s="62">
        <f>J113+K113+L113</f>
        <v>0</v>
      </c>
      <c r="J113" s="62"/>
      <c r="K113" s="62"/>
      <c r="L113" s="62"/>
      <c r="M113" s="62">
        <f>N113+O113+P113</f>
        <v>0</v>
      </c>
      <c r="N113" s="59"/>
      <c r="O113" s="59"/>
      <c r="P113" s="59"/>
      <c r="Q113" s="62">
        <f>R113+S113+T113</f>
        <v>0</v>
      </c>
      <c r="R113" s="59"/>
      <c r="S113" s="59"/>
      <c r="T113" s="59"/>
      <c r="U113" s="62">
        <f>V113+W113+X113</f>
        <v>0</v>
      </c>
      <c r="V113" s="59"/>
      <c r="W113" s="59"/>
      <c r="X113" s="148"/>
    </row>
    <row r="114" spans="1:56" ht="38.25" outlineLevel="1" x14ac:dyDescent="0.2">
      <c r="A114" s="179">
        <v>76</v>
      </c>
      <c r="B114" s="199" t="s">
        <v>161</v>
      </c>
      <c r="C114" s="191" t="s">
        <v>135</v>
      </c>
      <c r="D114" s="176"/>
      <c r="E114" s="124">
        <f t="shared" si="73"/>
        <v>831426</v>
      </c>
      <c r="F114" s="62">
        <v>16713</v>
      </c>
      <c r="G114" s="74">
        <v>814713</v>
      </c>
      <c r="H114" s="62"/>
      <c r="I114" s="62">
        <f>J114+K114+L114</f>
        <v>831426</v>
      </c>
      <c r="J114" s="62">
        <v>16713</v>
      </c>
      <c r="K114" s="62">
        <v>814713</v>
      </c>
      <c r="L114" s="62"/>
      <c r="M114" s="62">
        <f>N114+O114+P114</f>
        <v>2494278</v>
      </c>
      <c r="N114" s="59">
        <v>50139</v>
      </c>
      <c r="O114" s="59">
        <v>2444139</v>
      </c>
      <c r="P114" s="59"/>
      <c r="Q114" s="62">
        <f>R114+S114+T114</f>
        <v>4988556</v>
      </c>
      <c r="R114" s="59">
        <v>33426</v>
      </c>
      <c r="S114" s="59">
        <v>1629426</v>
      </c>
      <c r="T114" s="59">
        <v>3325704</v>
      </c>
      <c r="U114" s="62">
        <f>V114+W114+X114</f>
        <v>4157129</v>
      </c>
      <c r="V114" s="59"/>
      <c r="W114" s="59"/>
      <c r="X114" s="148">
        <v>4157129</v>
      </c>
    </row>
    <row r="115" spans="1:56" ht="38.25" hidden="1" outlineLevel="1" x14ac:dyDescent="0.2">
      <c r="A115" s="4"/>
      <c r="B115" s="236" t="s">
        <v>162</v>
      </c>
      <c r="C115" s="191" t="s">
        <v>135</v>
      </c>
      <c r="D115" s="18" t="s">
        <v>296</v>
      </c>
      <c r="E115" s="124">
        <f t="shared" si="73"/>
        <v>0</v>
      </c>
      <c r="F115" s="62"/>
      <c r="G115" s="74"/>
      <c r="H115" s="62"/>
      <c r="I115" s="62">
        <f>J115+K115+L115</f>
        <v>0</v>
      </c>
      <c r="J115" s="62"/>
      <c r="K115" s="62"/>
      <c r="L115" s="62"/>
      <c r="M115" s="62">
        <f>N115+O115+P115</f>
        <v>0</v>
      </c>
      <c r="N115" s="59"/>
      <c r="O115" s="59"/>
      <c r="P115" s="59"/>
      <c r="Q115" s="62">
        <f>R115+S115+T115</f>
        <v>0</v>
      </c>
      <c r="R115" s="59"/>
      <c r="S115" s="59"/>
      <c r="T115" s="59"/>
      <c r="U115" s="62">
        <f>V115+W115+X115</f>
        <v>0</v>
      </c>
      <c r="V115" s="59"/>
      <c r="W115" s="59"/>
      <c r="X115" s="148"/>
    </row>
    <row r="116" spans="1:56" s="24" customFormat="1" ht="25.5" outlineLevel="1" x14ac:dyDescent="0.2">
      <c r="A116" s="22"/>
      <c r="B116" s="230" t="s">
        <v>394</v>
      </c>
      <c r="C116" s="190"/>
      <c r="D116" s="31"/>
      <c r="E116" s="61">
        <f>E117+E118</f>
        <v>0</v>
      </c>
      <c r="F116" s="61">
        <f t="shared" ref="F116:X116" si="74">F117+F118</f>
        <v>0</v>
      </c>
      <c r="G116" s="61">
        <f t="shared" si="74"/>
        <v>0</v>
      </c>
      <c r="H116" s="61">
        <f t="shared" si="74"/>
        <v>0</v>
      </c>
      <c r="I116" s="61">
        <f t="shared" si="74"/>
        <v>0</v>
      </c>
      <c r="J116" s="61">
        <f t="shared" si="74"/>
        <v>0</v>
      </c>
      <c r="K116" s="61">
        <f t="shared" si="74"/>
        <v>0</v>
      </c>
      <c r="L116" s="61">
        <f t="shared" si="74"/>
        <v>0</v>
      </c>
      <c r="M116" s="61">
        <f t="shared" si="74"/>
        <v>0</v>
      </c>
      <c r="N116" s="61">
        <f t="shared" si="74"/>
        <v>0</v>
      </c>
      <c r="O116" s="61">
        <f t="shared" si="74"/>
        <v>0</v>
      </c>
      <c r="P116" s="61">
        <f t="shared" si="74"/>
        <v>0</v>
      </c>
      <c r="Q116" s="61">
        <f t="shared" si="74"/>
        <v>0</v>
      </c>
      <c r="R116" s="61">
        <f t="shared" si="74"/>
        <v>0</v>
      </c>
      <c r="S116" s="61">
        <f t="shared" si="74"/>
        <v>0</v>
      </c>
      <c r="T116" s="61">
        <f t="shared" si="74"/>
        <v>0</v>
      </c>
      <c r="U116" s="61">
        <f t="shared" si="74"/>
        <v>0</v>
      </c>
      <c r="V116" s="61">
        <f t="shared" si="74"/>
        <v>0</v>
      </c>
      <c r="W116" s="61">
        <f t="shared" si="74"/>
        <v>0</v>
      </c>
      <c r="X116" s="61">
        <f t="shared" si="74"/>
        <v>0</v>
      </c>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c r="AV116" s="275"/>
      <c r="AW116" s="275"/>
      <c r="AX116" s="275"/>
      <c r="AY116" s="275"/>
      <c r="AZ116" s="275"/>
      <c r="BA116" s="275"/>
      <c r="BB116" s="275"/>
      <c r="BC116" s="275"/>
      <c r="BD116" s="275"/>
    </row>
    <row r="117" spans="1:56" ht="38.25" outlineLevel="1" x14ac:dyDescent="0.2">
      <c r="A117" s="4">
        <v>77</v>
      </c>
      <c r="B117" s="199" t="s">
        <v>163</v>
      </c>
      <c r="C117" s="191" t="s">
        <v>135</v>
      </c>
      <c r="D117" s="177"/>
      <c r="E117" s="124">
        <f t="shared" si="73"/>
        <v>0</v>
      </c>
      <c r="F117" s="62"/>
      <c r="G117" s="74"/>
      <c r="H117" s="62"/>
      <c r="I117" s="62">
        <f>J117+K117+L117</f>
        <v>0</v>
      </c>
      <c r="J117" s="62"/>
      <c r="K117" s="62"/>
      <c r="L117" s="62"/>
      <c r="M117" s="62">
        <f>N117+O117+P117</f>
        <v>0</v>
      </c>
      <c r="N117" s="59"/>
      <c r="O117" s="59"/>
      <c r="P117" s="59"/>
      <c r="Q117" s="62">
        <f>R117+S117+T117</f>
        <v>0</v>
      </c>
      <c r="R117" s="59"/>
      <c r="S117" s="59"/>
      <c r="T117" s="59"/>
      <c r="U117" s="62">
        <f>V117+W117+X117</f>
        <v>0</v>
      </c>
      <c r="V117" s="59"/>
      <c r="W117" s="59"/>
      <c r="X117" s="148"/>
    </row>
    <row r="118" spans="1:56" ht="93" hidden="1" customHeight="1" outlineLevel="1" x14ac:dyDescent="0.2">
      <c r="A118" s="4"/>
      <c r="B118" s="236" t="s">
        <v>164</v>
      </c>
      <c r="C118" s="191" t="s">
        <v>135</v>
      </c>
      <c r="D118" s="177" t="s">
        <v>297</v>
      </c>
      <c r="E118" s="124">
        <f t="shared" si="73"/>
        <v>0</v>
      </c>
      <c r="F118" s="62"/>
      <c r="G118" s="74"/>
      <c r="H118" s="62"/>
      <c r="I118" s="62">
        <f>J118+K118+L118</f>
        <v>0</v>
      </c>
      <c r="J118" s="62"/>
      <c r="K118" s="62"/>
      <c r="L118" s="62"/>
      <c r="M118" s="62">
        <f>N118+O118+P118</f>
        <v>0</v>
      </c>
      <c r="N118" s="59"/>
      <c r="O118" s="59"/>
      <c r="P118" s="59"/>
      <c r="Q118" s="62">
        <f>R118+S118+T118</f>
        <v>0</v>
      </c>
      <c r="R118" s="59"/>
      <c r="S118" s="59"/>
      <c r="T118" s="59"/>
      <c r="U118" s="62">
        <f>V118+W118+X118</f>
        <v>0</v>
      </c>
      <c r="V118" s="59"/>
      <c r="W118" s="59"/>
      <c r="X118" s="148"/>
    </row>
    <row r="119" spans="1:56" s="24" customFormat="1" ht="25.5" customHeight="1" outlineLevel="1" x14ac:dyDescent="0.2">
      <c r="A119" s="22"/>
      <c r="B119" s="230" t="s">
        <v>395</v>
      </c>
      <c r="C119" s="190"/>
      <c r="D119" s="26"/>
      <c r="E119" s="61">
        <f>E120+E121+E122+E123</f>
        <v>117145</v>
      </c>
      <c r="F119" s="61">
        <f t="shared" ref="F119:H119" si="75">F120+F121+F122+F123</f>
        <v>0</v>
      </c>
      <c r="G119" s="61">
        <f t="shared" si="75"/>
        <v>0</v>
      </c>
      <c r="H119" s="61">
        <f t="shared" si="75"/>
        <v>117145</v>
      </c>
      <c r="I119" s="61">
        <f t="shared" ref="I119" si="76">I120+I121+I122+I123</f>
        <v>112400</v>
      </c>
      <c r="J119" s="61">
        <f t="shared" ref="J119" si="77">J120+J121+J122+J123</f>
        <v>200</v>
      </c>
      <c r="K119" s="61">
        <f t="shared" ref="K119" si="78">K120+K121+K122+K123</f>
        <v>0</v>
      </c>
      <c r="L119" s="61">
        <f t="shared" ref="L119" si="79">L120+L121+L122+L123</f>
        <v>112200</v>
      </c>
      <c r="M119" s="61">
        <f t="shared" ref="M119" si="80">M120+M121+M122+M123</f>
        <v>148736</v>
      </c>
      <c r="N119" s="61">
        <f t="shared" ref="N119" si="81">N120+N121+N122+N123</f>
        <v>134136</v>
      </c>
      <c r="O119" s="61">
        <f t="shared" ref="O119" si="82">O120+O121+O122+O123</f>
        <v>0</v>
      </c>
      <c r="P119" s="61">
        <f t="shared" ref="P119" si="83">P120+P121+P122+P123</f>
        <v>14600</v>
      </c>
      <c r="Q119" s="61">
        <f t="shared" ref="Q119" si="84">Q120+Q121+Q122+Q123</f>
        <v>21500</v>
      </c>
      <c r="R119" s="61">
        <f t="shared" ref="R119" si="85">R120+R121+R122+R123</f>
        <v>0</v>
      </c>
      <c r="S119" s="61">
        <f t="shared" ref="S119" si="86">S120+S121+S122+S123</f>
        <v>0</v>
      </c>
      <c r="T119" s="61">
        <f t="shared" ref="T119" si="87">T120+T121+T122+T123</f>
        <v>21500</v>
      </c>
      <c r="U119" s="61">
        <f t="shared" ref="U119" si="88">U120+U121+U122+U123</f>
        <v>0</v>
      </c>
      <c r="V119" s="61">
        <f t="shared" ref="V119" si="89">V120+V121+V122+V123</f>
        <v>0</v>
      </c>
      <c r="W119" s="61">
        <f t="shared" ref="W119" si="90">W120+W121+W122+W123</f>
        <v>0</v>
      </c>
      <c r="X119" s="61">
        <f t="shared" ref="X119" si="91">X120+X121+X122+X123</f>
        <v>0</v>
      </c>
      <c r="Y119" s="275"/>
      <c r="Z119" s="275"/>
      <c r="AA119" s="275"/>
      <c r="AB119" s="275"/>
      <c r="AC119" s="275"/>
      <c r="AD119" s="275"/>
      <c r="AE119" s="275"/>
      <c r="AF119" s="275"/>
      <c r="AG119" s="275"/>
      <c r="AH119" s="275"/>
      <c r="AI119" s="275"/>
      <c r="AJ119" s="275"/>
      <c r="AK119" s="275"/>
      <c r="AL119" s="275"/>
      <c r="AM119" s="275"/>
      <c r="AN119" s="275"/>
      <c r="AO119" s="275"/>
      <c r="AP119" s="275"/>
      <c r="AQ119" s="275"/>
      <c r="AR119" s="275"/>
      <c r="AS119" s="275"/>
      <c r="AT119" s="275"/>
      <c r="AU119" s="275"/>
      <c r="AV119" s="275"/>
      <c r="AW119" s="275"/>
      <c r="AX119" s="275"/>
      <c r="AY119" s="275"/>
      <c r="AZ119" s="275"/>
      <c r="BA119" s="275"/>
      <c r="BB119" s="275"/>
      <c r="BC119" s="275"/>
      <c r="BD119" s="275"/>
    </row>
    <row r="120" spans="1:56" ht="89.25" outlineLevel="1" x14ac:dyDescent="0.2">
      <c r="A120" s="179">
        <v>78</v>
      </c>
      <c r="B120" s="199" t="s">
        <v>165</v>
      </c>
      <c r="C120" s="191" t="s">
        <v>168</v>
      </c>
      <c r="D120" s="7"/>
      <c r="E120" s="124">
        <f t="shared" si="73"/>
        <v>106000</v>
      </c>
      <c r="F120" s="64"/>
      <c r="G120" s="64"/>
      <c r="H120" s="64">
        <v>106000</v>
      </c>
      <c r="I120" s="62">
        <f>J120+K120+L120</f>
        <v>106000</v>
      </c>
      <c r="J120" s="64"/>
      <c r="K120" s="64"/>
      <c r="L120" s="64">
        <v>106000</v>
      </c>
      <c r="M120" s="62">
        <f>N120+O120+P120</f>
        <v>0</v>
      </c>
      <c r="N120" s="59"/>
      <c r="O120" s="59"/>
      <c r="P120" s="59"/>
      <c r="Q120" s="62">
        <f>R120+S120+T120</f>
        <v>0</v>
      </c>
      <c r="R120" s="59"/>
      <c r="S120" s="59"/>
      <c r="T120" s="59"/>
      <c r="U120" s="62">
        <f>V120+W120+X120</f>
        <v>0</v>
      </c>
      <c r="V120" s="59"/>
      <c r="W120" s="59"/>
      <c r="X120" s="148"/>
    </row>
    <row r="121" spans="1:56" ht="51" outlineLevel="1" x14ac:dyDescent="0.2">
      <c r="A121" s="179">
        <v>79</v>
      </c>
      <c r="B121" s="199" t="s">
        <v>166</v>
      </c>
      <c r="C121" s="191" t="s">
        <v>54</v>
      </c>
      <c r="D121" s="7"/>
      <c r="E121" s="124">
        <f t="shared" si="73"/>
        <v>2500</v>
      </c>
      <c r="F121" s="64"/>
      <c r="G121" s="64"/>
      <c r="H121" s="64">
        <v>2500</v>
      </c>
      <c r="I121" s="62">
        <f>J121+K121+L121</f>
        <v>6000</v>
      </c>
      <c r="J121" s="64"/>
      <c r="K121" s="64"/>
      <c r="L121" s="64">
        <v>6000</v>
      </c>
      <c r="M121" s="62">
        <f>N121+O121+P121</f>
        <v>146136</v>
      </c>
      <c r="N121" s="59">
        <v>134136</v>
      </c>
      <c r="O121" s="59"/>
      <c r="P121" s="59">
        <v>12000</v>
      </c>
      <c r="Q121" s="62">
        <f>R121+S121+T121</f>
        <v>20000</v>
      </c>
      <c r="R121" s="59"/>
      <c r="S121" s="59"/>
      <c r="T121" s="59">
        <v>20000</v>
      </c>
      <c r="U121" s="62">
        <f>V121+W121+X121</f>
        <v>0</v>
      </c>
      <c r="V121" s="59"/>
      <c r="W121" s="59"/>
      <c r="X121" s="148"/>
    </row>
    <row r="122" spans="1:56" ht="25.5" outlineLevel="1" x14ac:dyDescent="0.2">
      <c r="A122" s="179">
        <v>80</v>
      </c>
      <c r="B122" s="199" t="s">
        <v>167</v>
      </c>
      <c r="C122" s="191" t="s">
        <v>22</v>
      </c>
      <c r="D122" s="7"/>
      <c r="E122" s="124">
        <f t="shared" si="73"/>
        <v>0</v>
      </c>
      <c r="F122" s="64"/>
      <c r="G122" s="64"/>
      <c r="H122" s="64"/>
      <c r="I122" s="62">
        <f>J122+K122+L122</f>
        <v>200</v>
      </c>
      <c r="J122" s="64"/>
      <c r="K122" s="64"/>
      <c r="L122" s="64">
        <v>200</v>
      </c>
      <c r="M122" s="62">
        <f>N122+O122+P122</f>
        <v>600</v>
      </c>
      <c r="N122" s="59"/>
      <c r="O122" s="59"/>
      <c r="P122" s="59">
        <v>600</v>
      </c>
      <c r="Q122" s="62">
        <f>R122+S122+T122</f>
        <v>1500</v>
      </c>
      <c r="R122" s="59"/>
      <c r="S122" s="59"/>
      <c r="T122" s="59">
        <v>1500</v>
      </c>
      <c r="U122" s="62">
        <f>V122+W122+X122</f>
        <v>0</v>
      </c>
      <c r="V122" s="59"/>
      <c r="W122" s="59"/>
      <c r="X122" s="148"/>
    </row>
    <row r="123" spans="1:56" ht="38.25" outlineLevel="1" x14ac:dyDescent="0.2">
      <c r="A123" s="179">
        <v>81</v>
      </c>
      <c r="B123" s="199" t="s">
        <v>242</v>
      </c>
      <c r="C123" s="191" t="s">
        <v>245</v>
      </c>
      <c r="D123" s="7"/>
      <c r="E123" s="124">
        <f t="shared" si="73"/>
        <v>8645</v>
      </c>
      <c r="F123" s="64"/>
      <c r="G123" s="64"/>
      <c r="H123" s="64">
        <v>8645</v>
      </c>
      <c r="I123" s="62">
        <f>J123+K123+L123</f>
        <v>200</v>
      </c>
      <c r="J123" s="64">
        <v>200</v>
      </c>
      <c r="K123" s="64"/>
      <c r="L123" s="64"/>
      <c r="M123" s="62">
        <f>N123+O123+P123</f>
        <v>2000</v>
      </c>
      <c r="N123" s="59"/>
      <c r="O123" s="59"/>
      <c r="P123" s="59">
        <v>2000</v>
      </c>
      <c r="Q123" s="62">
        <f>R123+S123+T123</f>
        <v>0</v>
      </c>
      <c r="R123" s="59"/>
      <c r="S123" s="59"/>
      <c r="T123" s="59"/>
      <c r="U123" s="62">
        <f>V123+W123+X123</f>
        <v>0</v>
      </c>
      <c r="V123" s="59"/>
      <c r="W123" s="59"/>
      <c r="X123" s="148"/>
    </row>
    <row r="124" spans="1:56" s="24" customFormat="1" ht="25.5" hidden="1" outlineLevel="1" x14ac:dyDescent="0.2">
      <c r="A124" s="22"/>
      <c r="B124" s="244" t="s">
        <v>94</v>
      </c>
      <c r="C124" s="190"/>
      <c r="D124" s="26"/>
      <c r="E124" s="71">
        <f>SUM(E125:E139)</f>
        <v>262250</v>
      </c>
      <c r="F124" s="71">
        <f t="shared" ref="F124:W124" si="92">SUM(F125:F139)</f>
        <v>0</v>
      </c>
      <c r="G124" s="71">
        <f t="shared" si="92"/>
        <v>0</v>
      </c>
      <c r="H124" s="71">
        <f t="shared" si="92"/>
        <v>262250</v>
      </c>
      <c r="I124" s="71">
        <f t="shared" si="92"/>
        <v>262250</v>
      </c>
      <c r="J124" s="71">
        <f t="shared" si="92"/>
        <v>0</v>
      </c>
      <c r="K124" s="71">
        <f t="shared" si="92"/>
        <v>0</v>
      </c>
      <c r="L124" s="71">
        <f t="shared" si="92"/>
        <v>262250</v>
      </c>
      <c r="M124" s="71">
        <f t="shared" si="92"/>
        <v>1800000</v>
      </c>
      <c r="N124" s="71">
        <f t="shared" si="92"/>
        <v>0</v>
      </c>
      <c r="O124" s="71">
        <f t="shared" si="92"/>
        <v>0</v>
      </c>
      <c r="P124" s="71">
        <f t="shared" si="92"/>
        <v>1800000</v>
      </c>
      <c r="Q124" s="71">
        <f t="shared" si="92"/>
        <v>1925000</v>
      </c>
      <c r="R124" s="71">
        <f t="shared" si="92"/>
        <v>0</v>
      </c>
      <c r="S124" s="71">
        <f t="shared" si="92"/>
        <v>0</v>
      </c>
      <c r="T124" s="71">
        <f t="shared" si="92"/>
        <v>1925000</v>
      </c>
      <c r="U124" s="71">
        <f t="shared" si="92"/>
        <v>525000</v>
      </c>
      <c r="V124" s="71">
        <f t="shared" si="92"/>
        <v>0</v>
      </c>
      <c r="W124" s="71">
        <f t="shared" si="92"/>
        <v>0</v>
      </c>
      <c r="X124" s="71">
        <f t="shared" ref="X124" si="93">SUM(X125:X139)</f>
        <v>525000</v>
      </c>
      <c r="Y124" s="275"/>
      <c r="Z124" s="275"/>
      <c r="AA124" s="275"/>
      <c r="AB124" s="275"/>
      <c r="AC124" s="275"/>
      <c r="AD124" s="275"/>
      <c r="AE124" s="275"/>
      <c r="AF124" s="275"/>
      <c r="AG124" s="275"/>
      <c r="AH124" s="275"/>
      <c r="AI124" s="275"/>
      <c r="AJ124" s="275"/>
      <c r="AK124" s="275"/>
      <c r="AL124" s="275"/>
      <c r="AM124" s="275"/>
      <c r="AN124" s="275"/>
      <c r="AO124" s="275"/>
      <c r="AP124" s="275"/>
      <c r="AQ124" s="275"/>
      <c r="AR124" s="275"/>
      <c r="AS124" s="275"/>
      <c r="AT124" s="275"/>
      <c r="AU124" s="275"/>
      <c r="AV124" s="275"/>
      <c r="AW124" s="275"/>
      <c r="AX124" s="275"/>
      <c r="AY124" s="275"/>
      <c r="AZ124" s="275"/>
      <c r="BA124" s="275"/>
      <c r="BB124" s="275"/>
      <c r="BC124" s="275"/>
      <c r="BD124" s="275"/>
    </row>
    <row r="125" spans="1:56" ht="38.25" hidden="1" outlineLevel="1" x14ac:dyDescent="0.2">
      <c r="A125" s="4"/>
      <c r="B125" s="245" t="s">
        <v>56</v>
      </c>
      <c r="C125" s="191" t="s">
        <v>135</v>
      </c>
      <c r="D125" s="7"/>
      <c r="E125" s="124">
        <f t="shared" si="73"/>
        <v>0</v>
      </c>
      <c r="F125" s="64"/>
      <c r="G125" s="64"/>
      <c r="H125" s="64"/>
      <c r="I125" s="64">
        <f>J125+K125+L125</f>
        <v>0</v>
      </c>
      <c r="J125" s="64"/>
      <c r="K125" s="64"/>
      <c r="L125" s="64"/>
      <c r="M125" s="64">
        <f>N125+O125+P125</f>
        <v>0</v>
      </c>
      <c r="N125" s="59"/>
      <c r="O125" s="59"/>
      <c r="P125" s="59"/>
      <c r="Q125" s="64">
        <f>R125+S125+T125</f>
        <v>0</v>
      </c>
      <c r="R125" s="59"/>
      <c r="S125" s="59"/>
      <c r="T125" s="59"/>
      <c r="U125" s="64">
        <f>V125+W125+X125</f>
        <v>0</v>
      </c>
      <c r="V125" s="59"/>
      <c r="W125" s="59"/>
      <c r="X125" s="148"/>
    </row>
    <row r="126" spans="1:56" ht="38.25" hidden="1" outlineLevel="1" x14ac:dyDescent="0.2">
      <c r="A126" s="4"/>
      <c r="B126" s="236" t="s">
        <v>169</v>
      </c>
      <c r="C126" s="191" t="s">
        <v>135</v>
      </c>
      <c r="D126" s="7"/>
      <c r="E126" s="124">
        <f t="shared" si="73"/>
        <v>0</v>
      </c>
      <c r="F126" s="64"/>
      <c r="G126" s="64"/>
      <c r="H126" s="64"/>
      <c r="I126" s="64">
        <f t="shared" ref="I126:I139" si="94">J126+K126+L126</f>
        <v>0</v>
      </c>
      <c r="J126" s="64"/>
      <c r="K126" s="64"/>
      <c r="L126" s="64"/>
      <c r="M126" s="64">
        <f t="shared" ref="M126:M139" si="95">N126+O126+P126</f>
        <v>0</v>
      </c>
      <c r="N126" s="59"/>
      <c r="O126" s="59"/>
      <c r="P126" s="59"/>
      <c r="Q126" s="64">
        <f t="shared" ref="Q126:Q139" si="96">R126+S126+T126</f>
        <v>0</v>
      </c>
      <c r="R126" s="59"/>
      <c r="S126" s="59"/>
      <c r="T126" s="59"/>
      <c r="U126" s="64">
        <f t="shared" ref="U126:U139" si="97">V126+W126+X126</f>
        <v>0</v>
      </c>
      <c r="V126" s="59"/>
      <c r="W126" s="59"/>
      <c r="X126" s="148"/>
    </row>
    <row r="127" spans="1:56" ht="38.25" hidden="1" outlineLevel="1" x14ac:dyDescent="0.2">
      <c r="A127" s="4"/>
      <c r="B127" s="236" t="s">
        <v>170</v>
      </c>
      <c r="C127" s="191" t="s">
        <v>135</v>
      </c>
      <c r="D127" s="7"/>
      <c r="E127" s="124">
        <f t="shared" si="73"/>
        <v>0</v>
      </c>
      <c r="F127" s="64"/>
      <c r="G127" s="64"/>
      <c r="H127" s="64"/>
      <c r="I127" s="64">
        <f t="shared" si="94"/>
        <v>0</v>
      </c>
      <c r="J127" s="64"/>
      <c r="K127" s="64"/>
      <c r="L127" s="64"/>
      <c r="M127" s="64">
        <f t="shared" si="95"/>
        <v>0</v>
      </c>
      <c r="N127" s="59"/>
      <c r="O127" s="59"/>
      <c r="P127" s="59"/>
      <c r="Q127" s="64">
        <f t="shared" si="96"/>
        <v>0</v>
      </c>
      <c r="R127" s="59"/>
      <c r="S127" s="59"/>
      <c r="T127" s="59"/>
      <c r="U127" s="64">
        <f t="shared" si="97"/>
        <v>0</v>
      </c>
      <c r="V127" s="59"/>
      <c r="W127" s="59"/>
      <c r="X127" s="148"/>
    </row>
    <row r="128" spans="1:56" ht="38.25" hidden="1" outlineLevel="1" x14ac:dyDescent="0.2">
      <c r="A128" s="4"/>
      <c r="B128" s="236" t="s">
        <v>171</v>
      </c>
      <c r="C128" s="191" t="s">
        <v>135</v>
      </c>
      <c r="D128" s="7"/>
      <c r="E128" s="124">
        <f t="shared" si="73"/>
        <v>0</v>
      </c>
      <c r="F128" s="64"/>
      <c r="G128" s="64"/>
      <c r="H128" s="64"/>
      <c r="I128" s="64">
        <f t="shared" si="94"/>
        <v>0</v>
      </c>
      <c r="J128" s="64"/>
      <c r="K128" s="64"/>
      <c r="L128" s="64"/>
      <c r="M128" s="64">
        <f t="shared" si="95"/>
        <v>0</v>
      </c>
      <c r="N128" s="59"/>
      <c r="O128" s="59"/>
      <c r="P128" s="59"/>
      <c r="Q128" s="64">
        <f t="shared" si="96"/>
        <v>0</v>
      </c>
      <c r="R128" s="59"/>
      <c r="S128" s="59"/>
      <c r="T128" s="59"/>
      <c r="U128" s="64">
        <f t="shared" si="97"/>
        <v>0</v>
      </c>
      <c r="V128" s="59"/>
      <c r="W128" s="59"/>
      <c r="X128" s="148"/>
    </row>
    <row r="129" spans="1:56" ht="38.25" hidden="1" outlineLevel="1" x14ac:dyDescent="0.2">
      <c r="A129" s="95"/>
      <c r="B129" s="236" t="s">
        <v>172</v>
      </c>
      <c r="C129" s="191" t="s">
        <v>135</v>
      </c>
      <c r="D129" s="7"/>
      <c r="E129" s="124">
        <f t="shared" si="73"/>
        <v>12250</v>
      </c>
      <c r="F129" s="64"/>
      <c r="G129" s="64"/>
      <c r="H129" s="64">
        <v>12250</v>
      </c>
      <c r="I129" s="64">
        <f t="shared" si="94"/>
        <v>12250</v>
      </c>
      <c r="J129" s="64"/>
      <c r="K129" s="64"/>
      <c r="L129" s="64">
        <v>12250</v>
      </c>
      <c r="M129" s="64">
        <f t="shared" si="95"/>
        <v>0</v>
      </c>
      <c r="N129" s="59"/>
      <c r="O129" s="59"/>
      <c r="P129" s="59"/>
      <c r="Q129" s="64">
        <f t="shared" si="96"/>
        <v>0</v>
      </c>
      <c r="R129" s="59"/>
      <c r="S129" s="59"/>
      <c r="T129" s="59"/>
      <c r="U129" s="64">
        <f t="shared" si="97"/>
        <v>0</v>
      </c>
      <c r="V129" s="59"/>
      <c r="W129" s="59"/>
      <c r="X129" s="148"/>
    </row>
    <row r="130" spans="1:56" ht="38.25" hidden="1" outlineLevel="1" x14ac:dyDescent="0.2">
      <c r="A130" s="4"/>
      <c r="B130" s="236" t="s">
        <v>173</v>
      </c>
      <c r="C130" s="191" t="s">
        <v>135</v>
      </c>
      <c r="D130" s="7"/>
      <c r="E130" s="124">
        <f t="shared" si="73"/>
        <v>0</v>
      </c>
      <c r="F130" s="64"/>
      <c r="G130" s="64"/>
      <c r="H130" s="64"/>
      <c r="I130" s="64">
        <f t="shared" si="94"/>
        <v>0</v>
      </c>
      <c r="J130" s="64"/>
      <c r="K130" s="64"/>
      <c r="L130" s="64"/>
      <c r="M130" s="64">
        <f t="shared" si="95"/>
        <v>0</v>
      </c>
      <c r="N130" s="59"/>
      <c r="O130" s="59"/>
      <c r="P130" s="59"/>
      <c r="Q130" s="64">
        <f t="shared" si="96"/>
        <v>0</v>
      </c>
      <c r="R130" s="59"/>
      <c r="S130" s="59"/>
      <c r="T130" s="59"/>
      <c r="U130" s="64">
        <f t="shared" si="97"/>
        <v>0</v>
      </c>
      <c r="V130" s="59"/>
      <c r="W130" s="59"/>
      <c r="X130" s="148"/>
    </row>
    <row r="131" spans="1:56" ht="38.25" hidden="1" outlineLevel="1" x14ac:dyDescent="0.2">
      <c r="A131" s="4"/>
      <c r="B131" s="236" t="s">
        <v>174</v>
      </c>
      <c r="C131" s="191" t="s">
        <v>135</v>
      </c>
      <c r="D131" s="7"/>
      <c r="E131" s="124">
        <f t="shared" si="73"/>
        <v>0</v>
      </c>
      <c r="F131" s="64"/>
      <c r="G131" s="64"/>
      <c r="H131" s="64"/>
      <c r="I131" s="64">
        <f t="shared" si="94"/>
        <v>0</v>
      </c>
      <c r="J131" s="64"/>
      <c r="K131" s="64"/>
      <c r="L131" s="64"/>
      <c r="M131" s="64">
        <f t="shared" si="95"/>
        <v>0</v>
      </c>
      <c r="N131" s="59"/>
      <c r="O131" s="59"/>
      <c r="P131" s="59"/>
      <c r="Q131" s="64">
        <f t="shared" si="96"/>
        <v>0</v>
      </c>
      <c r="R131" s="59"/>
      <c r="S131" s="59"/>
      <c r="T131" s="59"/>
      <c r="U131" s="64">
        <f t="shared" si="97"/>
        <v>0</v>
      </c>
      <c r="V131" s="59"/>
      <c r="W131" s="59"/>
      <c r="X131" s="148"/>
    </row>
    <row r="132" spans="1:56" ht="51" hidden="1" outlineLevel="1" x14ac:dyDescent="0.2">
      <c r="A132" s="4"/>
      <c r="B132" s="236" t="s">
        <v>298</v>
      </c>
      <c r="C132" s="191" t="s">
        <v>135</v>
      </c>
      <c r="D132" s="147" t="s">
        <v>262</v>
      </c>
      <c r="E132" s="124">
        <f t="shared" si="73"/>
        <v>0</v>
      </c>
      <c r="F132" s="64"/>
      <c r="G132" s="64"/>
      <c r="H132" s="64"/>
      <c r="I132" s="64">
        <f t="shared" si="94"/>
        <v>0</v>
      </c>
      <c r="J132" s="64"/>
      <c r="K132" s="64"/>
      <c r="L132" s="64"/>
      <c r="M132" s="64">
        <f t="shared" si="95"/>
        <v>0</v>
      </c>
      <c r="N132" s="59"/>
      <c r="O132" s="59"/>
      <c r="P132" s="59"/>
      <c r="Q132" s="64">
        <f t="shared" si="96"/>
        <v>0</v>
      </c>
      <c r="R132" s="59"/>
      <c r="S132" s="59"/>
      <c r="T132" s="59"/>
      <c r="U132" s="64">
        <f t="shared" si="97"/>
        <v>0</v>
      </c>
      <c r="V132" s="59"/>
      <c r="W132" s="59"/>
      <c r="X132" s="148"/>
    </row>
    <row r="133" spans="1:56" ht="51" hidden="1" outlineLevel="1" x14ac:dyDescent="0.2">
      <c r="A133" s="4"/>
      <c r="B133" s="245" t="s">
        <v>24</v>
      </c>
      <c r="C133" s="191" t="s">
        <v>135</v>
      </c>
      <c r="D133" s="7"/>
      <c r="E133" s="124">
        <f t="shared" si="73"/>
        <v>0</v>
      </c>
      <c r="F133" s="64"/>
      <c r="G133" s="64"/>
      <c r="H133" s="64"/>
      <c r="I133" s="64">
        <f t="shared" si="94"/>
        <v>0</v>
      </c>
      <c r="J133" s="64"/>
      <c r="K133" s="64"/>
      <c r="L133" s="64"/>
      <c r="M133" s="64">
        <f t="shared" si="95"/>
        <v>0</v>
      </c>
      <c r="N133" s="59"/>
      <c r="O133" s="59"/>
      <c r="P133" s="59"/>
      <c r="Q133" s="64">
        <f t="shared" si="96"/>
        <v>0</v>
      </c>
      <c r="R133" s="59"/>
      <c r="S133" s="59"/>
      <c r="T133" s="59"/>
      <c r="U133" s="64">
        <f t="shared" si="97"/>
        <v>0</v>
      </c>
      <c r="V133" s="59"/>
      <c r="W133" s="59"/>
      <c r="X133" s="148"/>
    </row>
    <row r="134" spans="1:56" ht="38.25" hidden="1" outlineLevel="1" x14ac:dyDescent="0.2">
      <c r="A134" s="4"/>
      <c r="B134" s="246" t="s">
        <v>175</v>
      </c>
      <c r="C134" s="191" t="s">
        <v>135</v>
      </c>
      <c r="D134" s="7"/>
      <c r="E134" s="124">
        <f t="shared" si="73"/>
        <v>250000</v>
      </c>
      <c r="F134" s="64"/>
      <c r="G134" s="64"/>
      <c r="H134" s="64">
        <v>250000</v>
      </c>
      <c r="I134" s="64">
        <f t="shared" si="94"/>
        <v>250000</v>
      </c>
      <c r="J134" s="64"/>
      <c r="K134" s="64"/>
      <c r="L134" s="64">
        <v>250000</v>
      </c>
      <c r="M134" s="64">
        <f t="shared" si="95"/>
        <v>750000</v>
      </c>
      <c r="N134" s="59"/>
      <c r="O134" s="59"/>
      <c r="P134" s="59">
        <v>750000</v>
      </c>
      <c r="Q134" s="64">
        <f t="shared" si="96"/>
        <v>1250000</v>
      </c>
      <c r="R134" s="59"/>
      <c r="S134" s="59"/>
      <c r="T134" s="59">
        <v>1250000</v>
      </c>
      <c r="U134" s="64">
        <f t="shared" si="97"/>
        <v>0</v>
      </c>
      <c r="V134" s="59"/>
      <c r="W134" s="59"/>
      <c r="X134" s="148"/>
    </row>
    <row r="135" spans="1:56" ht="38.25" hidden="1" outlineLevel="1" x14ac:dyDescent="0.2">
      <c r="A135" s="4"/>
      <c r="B135" s="246" t="s">
        <v>176</v>
      </c>
      <c r="C135" s="191" t="s">
        <v>135</v>
      </c>
      <c r="D135" s="7"/>
      <c r="E135" s="124">
        <f t="shared" si="73"/>
        <v>0</v>
      </c>
      <c r="F135" s="96"/>
      <c r="G135" s="99"/>
      <c r="H135" s="96"/>
      <c r="I135" s="96">
        <f t="shared" si="94"/>
        <v>0</v>
      </c>
      <c r="J135" s="96"/>
      <c r="K135" s="96"/>
      <c r="L135" s="96"/>
      <c r="M135" s="96">
        <f t="shared" si="95"/>
        <v>750000</v>
      </c>
      <c r="N135" s="100"/>
      <c r="O135" s="100"/>
      <c r="P135" s="100">
        <v>750000</v>
      </c>
      <c r="Q135" s="99">
        <f t="shared" si="96"/>
        <v>450000</v>
      </c>
      <c r="R135" s="100"/>
      <c r="S135" s="100"/>
      <c r="T135" s="100">
        <v>450000</v>
      </c>
      <c r="U135" s="99">
        <f>V135+W135+X135</f>
        <v>300000</v>
      </c>
      <c r="V135" s="100"/>
      <c r="W135" s="100"/>
      <c r="X135" s="100">
        <v>300000</v>
      </c>
    </row>
    <row r="136" spans="1:56" ht="38.25" hidden="1" outlineLevel="1" x14ac:dyDescent="0.2">
      <c r="A136" s="4"/>
      <c r="B136" s="236" t="s">
        <v>177</v>
      </c>
      <c r="C136" s="191" t="s">
        <v>135</v>
      </c>
      <c r="D136" s="7"/>
      <c r="E136" s="124">
        <f t="shared" si="73"/>
        <v>0</v>
      </c>
      <c r="F136" s="96"/>
      <c r="G136" s="99"/>
      <c r="H136" s="96"/>
      <c r="I136" s="96">
        <f t="shared" si="94"/>
        <v>0</v>
      </c>
      <c r="J136" s="96"/>
      <c r="K136" s="96"/>
      <c r="L136" s="96"/>
      <c r="M136" s="96">
        <f t="shared" si="95"/>
        <v>300000</v>
      </c>
      <c r="N136" s="100"/>
      <c r="O136" s="100"/>
      <c r="P136" s="100">
        <v>300000</v>
      </c>
      <c r="Q136" s="99">
        <f t="shared" si="96"/>
        <v>225000</v>
      </c>
      <c r="R136" s="100"/>
      <c r="S136" s="100"/>
      <c r="T136" s="100">
        <v>225000</v>
      </c>
      <c r="U136" s="99">
        <f t="shared" si="97"/>
        <v>225000</v>
      </c>
      <c r="V136" s="100"/>
      <c r="W136" s="100"/>
      <c r="X136" s="100">
        <v>225000</v>
      </c>
    </row>
    <row r="137" spans="1:56" ht="38.25" hidden="1" outlineLevel="1" x14ac:dyDescent="0.2">
      <c r="A137" s="4"/>
      <c r="B137" s="245" t="s">
        <v>57</v>
      </c>
      <c r="C137" s="191" t="s">
        <v>135</v>
      </c>
      <c r="D137" s="7"/>
      <c r="E137" s="124">
        <f t="shared" si="73"/>
        <v>0</v>
      </c>
      <c r="F137" s="64"/>
      <c r="G137" s="64"/>
      <c r="H137" s="64"/>
      <c r="I137" s="64">
        <f t="shared" si="94"/>
        <v>0</v>
      </c>
      <c r="J137" s="64"/>
      <c r="K137" s="64"/>
      <c r="L137" s="64"/>
      <c r="M137" s="64">
        <f t="shared" si="95"/>
        <v>0</v>
      </c>
      <c r="N137" s="59"/>
      <c r="O137" s="59"/>
      <c r="P137" s="59"/>
      <c r="Q137" s="64">
        <f t="shared" si="96"/>
        <v>0</v>
      </c>
      <c r="R137" s="59"/>
      <c r="S137" s="59"/>
      <c r="T137" s="59"/>
      <c r="U137" s="64">
        <f t="shared" si="97"/>
        <v>0</v>
      </c>
      <c r="V137" s="59"/>
      <c r="W137" s="59"/>
      <c r="X137" s="148"/>
    </row>
    <row r="138" spans="1:56" ht="38.25" hidden="1" outlineLevel="1" x14ac:dyDescent="0.2">
      <c r="A138" s="4"/>
      <c r="B138" s="236" t="s">
        <v>178</v>
      </c>
      <c r="C138" s="191" t="s">
        <v>135</v>
      </c>
      <c r="D138" s="7"/>
      <c r="E138" s="124">
        <f t="shared" si="73"/>
        <v>0</v>
      </c>
      <c r="F138" s="64"/>
      <c r="G138" s="64"/>
      <c r="H138" s="64"/>
      <c r="I138" s="64">
        <f t="shared" si="94"/>
        <v>0</v>
      </c>
      <c r="J138" s="64"/>
      <c r="K138" s="64"/>
      <c r="L138" s="64"/>
      <c r="M138" s="64">
        <f t="shared" si="95"/>
        <v>0</v>
      </c>
      <c r="N138" s="59"/>
      <c r="O138" s="59"/>
      <c r="P138" s="59"/>
      <c r="Q138" s="64">
        <f t="shared" si="96"/>
        <v>0</v>
      </c>
      <c r="R138" s="59"/>
      <c r="S138" s="59"/>
      <c r="T138" s="59"/>
      <c r="U138" s="64">
        <f t="shared" si="97"/>
        <v>0</v>
      </c>
      <c r="V138" s="59"/>
      <c r="W138" s="59"/>
      <c r="X138" s="148"/>
    </row>
    <row r="139" spans="1:56" ht="38.25" hidden="1" outlineLevel="1" x14ac:dyDescent="0.2">
      <c r="A139" s="4"/>
      <c r="B139" s="236" t="s">
        <v>179</v>
      </c>
      <c r="C139" s="191" t="s">
        <v>135</v>
      </c>
      <c r="D139" s="7"/>
      <c r="E139" s="124">
        <f t="shared" si="73"/>
        <v>0</v>
      </c>
      <c r="F139" s="64"/>
      <c r="G139" s="64"/>
      <c r="H139" s="64"/>
      <c r="I139" s="64">
        <f t="shared" si="94"/>
        <v>0</v>
      </c>
      <c r="J139" s="64"/>
      <c r="K139" s="64"/>
      <c r="L139" s="64"/>
      <c r="M139" s="64">
        <f t="shared" si="95"/>
        <v>0</v>
      </c>
      <c r="N139" s="59"/>
      <c r="O139" s="59"/>
      <c r="P139" s="59"/>
      <c r="Q139" s="64">
        <f t="shared" si="96"/>
        <v>0</v>
      </c>
      <c r="R139" s="59"/>
      <c r="S139" s="59"/>
      <c r="T139" s="59"/>
      <c r="U139" s="64">
        <f t="shared" si="97"/>
        <v>0</v>
      </c>
      <c r="V139" s="59"/>
      <c r="W139" s="59"/>
      <c r="X139" s="148"/>
    </row>
    <row r="140" spans="1:56" s="24" customFormat="1" ht="25.5" hidden="1" outlineLevel="1" x14ac:dyDescent="0.2">
      <c r="A140" s="22"/>
      <c r="B140" s="244" t="s">
        <v>95</v>
      </c>
      <c r="C140" s="190"/>
      <c r="D140" s="26"/>
      <c r="E140" s="71">
        <f>SUM(E141:E150)</f>
        <v>900000</v>
      </c>
      <c r="F140" s="71">
        <f t="shared" ref="F140:X140" si="98">SUM(F141:F150)</f>
        <v>0</v>
      </c>
      <c r="G140" s="71">
        <f t="shared" si="98"/>
        <v>0</v>
      </c>
      <c r="H140" s="71">
        <f t="shared" si="98"/>
        <v>900000</v>
      </c>
      <c r="I140" s="71">
        <f t="shared" si="98"/>
        <v>1100000</v>
      </c>
      <c r="J140" s="71">
        <f t="shared" si="98"/>
        <v>0</v>
      </c>
      <c r="K140" s="71">
        <f t="shared" si="98"/>
        <v>0</v>
      </c>
      <c r="L140" s="71">
        <f t="shared" si="98"/>
        <v>1100000</v>
      </c>
      <c r="M140" s="71">
        <f t="shared" si="98"/>
        <v>4250000</v>
      </c>
      <c r="N140" s="71">
        <f t="shared" si="98"/>
        <v>0</v>
      </c>
      <c r="O140" s="71">
        <f t="shared" si="98"/>
        <v>0</v>
      </c>
      <c r="P140" s="71">
        <f t="shared" si="98"/>
        <v>4250000</v>
      </c>
      <c r="Q140" s="71">
        <f t="shared" si="98"/>
        <v>3800000</v>
      </c>
      <c r="R140" s="71">
        <f t="shared" si="98"/>
        <v>0</v>
      </c>
      <c r="S140" s="71">
        <f t="shared" si="98"/>
        <v>0</v>
      </c>
      <c r="T140" s="71">
        <f t="shared" si="98"/>
        <v>3800000</v>
      </c>
      <c r="U140" s="71">
        <f t="shared" si="98"/>
        <v>2900000</v>
      </c>
      <c r="V140" s="71">
        <f t="shared" si="98"/>
        <v>0</v>
      </c>
      <c r="W140" s="71">
        <f t="shared" si="98"/>
        <v>0</v>
      </c>
      <c r="X140" s="71">
        <f t="shared" si="98"/>
        <v>2900000</v>
      </c>
      <c r="Y140" s="275"/>
      <c r="Z140" s="275"/>
      <c r="AA140" s="275"/>
      <c r="AB140" s="275"/>
      <c r="AC140" s="275"/>
      <c r="AD140" s="275"/>
      <c r="AE140" s="275"/>
      <c r="AF140" s="275"/>
      <c r="AG140" s="275"/>
      <c r="AH140" s="275"/>
      <c r="AI140" s="275"/>
      <c r="AJ140" s="275"/>
      <c r="AK140" s="275"/>
      <c r="AL140" s="275"/>
      <c r="AM140" s="275"/>
      <c r="AN140" s="275"/>
      <c r="AO140" s="275"/>
      <c r="AP140" s="275"/>
      <c r="AQ140" s="275"/>
      <c r="AR140" s="275"/>
      <c r="AS140" s="275"/>
      <c r="AT140" s="275"/>
      <c r="AU140" s="275"/>
      <c r="AV140" s="275"/>
      <c r="AW140" s="275"/>
      <c r="AX140" s="275"/>
      <c r="AY140" s="275"/>
      <c r="AZ140" s="275"/>
      <c r="BA140" s="275"/>
      <c r="BB140" s="275"/>
      <c r="BC140" s="275"/>
      <c r="BD140" s="275"/>
    </row>
    <row r="141" spans="1:56" ht="38.25" hidden="1" outlineLevel="1" x14ac:dyDescent="0.2">
      <c r="A141" s="4"/>
      <c r="B141" s="247" t="s">
        <v>58</v>
      </c>
      <c r="C141" s="191" t="s">
        <v>135</v>
      </c>
      <c r="D141" s="7"/>
      <c r="E141" s="124">
        <f t="shared" si="73"/>
        <v>0</v>
      </c>
      <c r="F141" s="64"/>
      <c r="G141" s="64"/>
      <c r="H141" s="64"/>
      <c r="I141" s="64">
        <f t="shared" ref="I141:I150" si="99">J141+K141+L141</f>
        <v>0</v>
      </c>
      <c r="J141" s="64"/>
      <c r="K141" s="64"/>
      <c r="L141" s="64"/>
      <c r="M141" s="64">
        <f t="shared" ref="M141:M150" si="100">N141+O141+P141</f>
        <v>0</v>
      </c>
      <c r="N141" s="59"/>
      <c r="O141" s="59"/>
      <c r="P141" s="59"/>
      <c r="Q141" s="64">
        <f t="shared" ref="Q141:Q150" si="101">R141+S141+T141</f>
        <v>0</v>
      </c>
      <c r="R141" s="59"/>
      <c r="S141" s="59"/>
      <c r="T141" s="59"/>
      <c r="U141" s="64">
        <f t="shared" ref="U141:U150" si="102">V141+W141+X141</f>
        <v>0</v>
      </c>
      <c r="V141" s="59"/>
      <c r="W141" s="59"/>
      <c r="X141" s="148"/>
    </row>
    <row r="142" spans="1:56" ht="38.25" hidden="1" outlineLevel="1" x14ac:dyDescent="0.2">
      <c r="A142" s="4"/>
      <c r="B142" s="246" t="s">
        <v>180</v>
      </c>
      <c r="C142" s="191" t="s">
        <v>135</v>
      </c>
      <c r="D142" s="101"/>
      <c r="E142" s="124">
        <f t="shared" si="73"/>
        <v>0</v>
      </c>
      <c r="F142" s="96"/>
      <c r="G142" s="99"/>
      <c r="H142" s="96"/>
      <c r="I142" s="96">
        <f t="shared" si="99"/>
        <v>0</v>
      </c>
      <c r="J142" s="96"/>
      <c r="K142" s="96"/>
      <c r="L142" s="96"/>
      <c r="M142" s="96">
        <f t="shared" si="100"/>
        <v>2700000</v>
      </c>
      <c r="N142" s="100"/>
      <c r="O142" s="100"/>
      <c r="P142" s="100">
        <v>2700000</v>
      </c>
      <c r="Q142" s="99">
        <f t="shared" si="101"/>
        <v>1350000</v>
      </c>
      <c r="R142" s="100"/>
      <c r="S142" s="100"/>
      <c r="T142" s="100">
        <v>1350000</v>
      </c>
      <c r="U142" s="99">
        <f t="shared" si="102"/>
        <v>900000</v>
      </c>
      <c r="V142" s="100"/>
      <c r="W142" s="100"/>
      <c r="X142" s="100">
        <v>900000</v>
      </c>
    </row>
    <row r="143" spans="1:56" ht="38.25" hidden="1" outlineLevel="1" x14ac:dyDescent="0.2">
      <c r="A143" s="4"/>
      <c r="B143" s="246" t="s">
        <v>181</v>
      </c>
      <c r="C143" s="191" t="s">
        <v>135</v>
      </c>
      <c r="D143" s="7"/>
      <c r="E143" s="124">
        <f t="shared" si="73"/>
        <v>0</v>
      </c>
      <c r="F143" s="64"/>
      <c r="G143" s="64"/>
      <c r="H143" s="64"/>
      <c r="I143" s="64">
        <f t="shared" si="99"/>
        <v>0</v>
      </c>
      <c r="J143" s="64"/>
      <c r="K143" s="64"/>
      <c r="L143" s="64"/>
      <c r="M143" s="64">
        <f t="shared" si="100"/>
        <v>0</v>
      </c>
      <c r="N143" s="59"/>
      <c r="O143" s="59"/>
      <c r="P143" s="59"/>
      <c r="Q143" s="64">
        <f t="shared" si="101"/>
        <v>0</v>
      </c>
      <c r="R143" s="59"/>
      <c r="S143" s="59"/>
      <c r="T143" s="59"/>
      <c r="U143" s="64">
        <f t="shared" si="102"/>
        <v>0</v>
      </c>
      <c r="V143" s="59"/>
      <c r="W143" s="59"/>
      <c r="X143" s="148"/>
    </row>
    <row r="144" spans="1:56" ht="38.25" hidden="1" outlineLevel="1" x14ac:dyDescent="0.2">
      <c r="A144" s="4"/>
      <c r="B144" s="246" t="s">
        <v>182</v>
      </c>
      <c r="C144" s="191" t="s">
        <v>135</v>
      </c>
      <c r="D144" s="7"/>
      <c r="E144" s="124">
        <f t="shared" si="73"/>
        <v>0</v>
      </c>
      <c r="F144" s="64"/>
      <c r="G144" s="64"/>
      <c r="H144" s="64"/>
      <c r="I144" s="64">
        <f t="shared" si="99"/>
        <v>0</v>
      </c>
      <c r="J144" s="64"/>
      <c r="K144" s="64"/>
      <c r="L144" s="64"/>
      <c r="M144" s="64">
        <f t="shared" si="100"/>
        <v>0</v>
      </c>
      <c r="N144" s="59"/>
      <c r="O144" s="59"/>
      <c r="P144" s="59"/>
      <c r="Q144" s="64">
        <f t="shared" si="101"/>
        <v>0</v>
      </c>
      <c r="R144" s="59"/>
      <c r="S144" s="59"/>
      <c r="T144" s="59"/>
      <c r="U144" s="64">
        <f t="shared" si="102"/>
        <v>0</v>
      </c>
      <c r="V144" s="59"/>
      <c r="W144" s="59"/>
      <c r="X144" s="148"/>
    </row>
    <row r="145" spans="1:56" ht="38.25" hidden="1" outlineLevel="1" x14ac:dyDescent="0.2">
      <c r="A145" s="4"/>
      <c r="B145" s="236" t="s">
        <v>96</v>
      </c>
      <c r="C145" s="191" t="s">
        <v>135</v>
      </c>
      <c r="D145" s="7"/>
      <c r="E145" s="124">
        <f t="shared" si="73"/>
        <v>0</v>
      </c>
      <c r="F145" s="64"/>
      <c r="G145" s="64"/>
      <c r="H145" s="64"/>
      <c r="I145" s="64">
        <f t="shared" si="99"/>
        <v>0</v>
      </c>
      <c r="J145" s="64"/>
      <c r="K145" s="64"/>
      <c r="L145" s="64"/>
      <c r="M145" s="64">
        <f t="shared" si="100"/>
        <v>0</v>
      </c>
      <c r="N145" s="59"/>
      <c r="O145" s="59"/>
      <c r="P145" s="59"/>
      <c r="Q145" s="64">
        <f t="shared" si="101"/>
        <v>0</v>
      </c>
      <c r="R145" s="59"/>
      <c r="S145" s="59"/>
      <c r="T145" s="59"/>
      <c r="U145" s="64">
        <f t="shared" si="102"/>
        <v>0</v>
      </c>
      <c r="V145" s="59"/>
      <c r="W145" s="59"/>
      <c r="X145" s="148"/>
    </row>
    <row r="146" spans="1:56" ht="38.25" hidden="1" outlineLevel="1" x14ac:dyDescent="0.2">
      <c r="A146" s="4"/>
      <c r="B146" s="245" t="s">
        <v>59</v>
      </c>
      <c r="C146" s="191" t="s">
        <v>135</v>
      </c>
      <c r="D146" s="7"/>
      <c r="E146" s="124">
        <f t="shared" si="73"/>
        <v>900000</v>
      </c>
      <c r="F146" s="64"/>
      <c r="G146" s="64"/>
      <c r="H146" s="64">
        <v>900000</v>
      </c>
      <c r="I146" s="64">
        <f t="shared" si="99"/>
        <v>900000</v>
      </c>
      <c r="J146" s="64"/>
      <c r="K146" s="64"/>
      <c r="L146" s="64">
        <v>900000</v>
      </c>
      <c r="M146" s="64">
        <f t="shared" si="100"/>
        <v>1350000</v>
      </c>
      <c r="N146" s="59"/>
      <c r="O146" s="59"/>
      <c r="P146" s="59">
        <v>1350000</v>
      </c>
      <c r="Q146" s="64">
        <f t="shared" si="101"/>
        <v>450000</v>
      </c>
      <c r="R146" s="59"/>
      <c r="S146" s="59"/>
      <c r="T146" s="59">
        <v>450000</v>
      </c>
      <c r="U146" s="64">
        <f t="shared" si="102"/>
        <v>0</v>
      </c>
      <c r="V146" s="59"/>
      <c r="W146" s="59"/>
      <c r="X146" s="148"/>
    </row>
    <row r="147" spans="1:56" ht="25.5" hidden="1" outlineLevel="1" x14ac:dyDescent="0.2">
      <c r="A147" s="4"/>
      <c r="B147" s="245" t="s">
        <v>27</v>
      </c>
      <c r="C147" s="191"/>
      <c r="D147" s="7"/>
      <c r="E147" s="124">
        <f t="shared" si="73"/>
        <v>0</v>
      </c>
      <c r="F147" s="64"/>
      <c r="G147" s="64"/>
      <c r="H147" s="64"/>
      <c r="I147" s="64">
        <f t="shared" si="99"/>
        <v>0</v>
      </c>
      <c r="J147" s="64"/>
      <c r="K147" s="64"/>
      <c r="L147" s="64"/>
      <c r="M147" s="64">
        <f t="shared" si="100"/>
        <v>0</v>
      </c>
      <c r="N147" s="59"/>
      <c r="O147" s="59"/>
      <c r="P147" s="59"/>
      <c r="Q147" s="64">
        <f t="shared" si="101"/>
        <v>0</v>
      </c>
      <c r="R147" s="59"/>
      <c r="S147" s="59"/>
      <c r="T147" s="59"/>
      <c r="U147" s="64">
        <f t="shared" si="102"/>
        <v>0</v>
      </c>
      <c r="V147" s="59"/>
      <c r="W147" s="59"/>
      <c r="X147" s="148"/>
    </row>
    <row r="148" spans="1:56" ht="25.5" hidden="1" outlineLevel="1" x14ac:dyDescent="0.2">
      <c r="A148" s="4"/>
      <c r="B148" s="236" t="s">
        <v>183</v>
      </c>
      <c r="C148" s="191"/>
      <c r="D148" s="7"/>
      <c r="E148" s="124">
        <f t="shared" si="73"/>
        <v>0</v>
      </c>
      <c r="F148" s="96"/>
      <c r="G148" s="99"/>
      <c r="H148" s="96"/>
      <c r="I148" s="96">
        <f t="shared" si="99"/>
        <v>200000</v>
      </c>
      <c r="J148" s="96"/>
      <c r="K148" s="96"/>
      <c r="L148" s="96">
        <v>200000</v>
      </c>
      <c r="M148" s="96">
        <f t="shared" si="100"/>
        <v>200000</v>
      </c>
      <c r="N148" s="100"/>
      <c r="O148" s="100"/>
      <c r="P148" s="100">
        <v>200000</v>
      </c>
      <c r="Q148" s="99">
        <f t="shared" si="101"/>
        <v>0</v>
      </c>
      <c r="R148" s="100"/>
      <c r="S148" s="100"/>
      <c r="T148" s="100"/>
      <c r="U148" s="99">
        <f t="shared" si="102"/>
        <v>0</v>
      </c>
      <c r="V148" s="100"/>
      <c r="W148" s="100"/>
      <c r="X148" s="100"/>
    </row>
    <row r="149" spans="1:56" ht="25.5" hidden="1" outlineLevel="1" x14ac:dyDescent="0.2">
      <c r="A149" s="4"/>
      <c r="B149" s="246" t="s">
        <v>184</v>
      </c>
      <c r="C149" s="191"/>
      <c r="D149" s="7" t="s">
        <v>299</v>
      </c>
      <c r="E149" s="124">
        <f t="shared" si="73"/>
        <v>0</v>
      </c>
      <c r="F149" s="64"/>
      <c r="G149" s="64"/>
      <c r="H149" s="64"/>
      <c r="I149" s="64">
        <f t="shared" si="99"/>
        <v>0</v>
      </c>
      <c r="J149" s="64"/>
      <c r="K149" s="64"/>
      <c r="L149" s="64"/>
      <c r="M149" s="64">
        <f t="shared" si="100"/>
        <v>0</v>
      </c>
      <c r="N149" s="59"/>
      <c r="O149" s="59"/>
      <c r="P149" s="59"/>
      <c r="Q149" s="64">
        <f t="shared" si="101"/>
        <v>0</v>
      </c>
      <c r="R149" s="59"/>
      <c r="S149" s="59"/>
      <c r="T149" s="59"/>
      <c r="U149" s="64">
        <f t="shared" si="102"/>
        <v>0</v>
      </c>
      <c r="V149" s="59"/>
      <c r="W149" s="59"/>
      <c r="X149" s="148"/>
    </row>
    <row r="150" spans="1:56" hidden="1" outlineLevel="1" x14ac:dyDescent="0.2">
      <c r="A150" s="4"/>
      <c r="B150" s="246" t="s">
        <v>185</v>
      </c>
      <c r="C150" s="191"/>
      <c r="D150" s="7"/>
      <c r="E150" s="124">
        <f t="shared" si="73"/>
        <v>0</v>
      </c>
      <c r="F150" s="96"/>
      <c r="G150" s="99"/>
      <c r="H150" s="96"/>
      <c r="I150" s="96">
        <f t="shared" si="99"/>
        <v>0</v>
      </c>
      <c r="J150" s="96"/>
      <c r="K150" s="96"/>
      <c r="L150" s="96"/>
      <c r="M150" s="96">
        <f t="shared" si="100"/>
        <v>0</v>
      </c>
      <c r="N150" s="100"/>
      <c r="O150" s="100"/>
      <c r="P150" s="100"/>
      <c r="Q150" s="99">
        <f t="shared" si="101"/>
        <v>2000000</v>
      </c>
      <c r="R150" s="100"/>
      <c r="S150" s="100"/>
      <c r="T150" s="100">
        <v>2000000</v>
      </c>
      <c r="U150" s="99">
        <f t="shared" si="102"/>
        <v>2000000</v>
      </c>
      <c r="V150" s="100"/>
      <c r="W150" s="100"/>
      <c r="X150" s="100">
        <v>2000000</v>
      </c>
    </row>
    <row r="151" spans="1:56" s="24" customFormat="1" ht="25.5" outlineLevel="1" x14ac:dyDescent="0.2">
      <c r="A151" s="22"/>
      <c r="B151" s="230" t="s">
        <v>396</v>
      </c>
      <c r="C151" s="198"/>
      <c r="D151" s="47"/>
      <c r="E151" s="84">
        <f>E152+E153</f>
        <v>0</v>
      </c>
      <c r="F151" s="84">
        <f t="shared" ref="F151:X151" si="103">F152+F153</f>
        <v>0</v>
      </c>
      <c r="G151" s="84">
        <f t="shared" si="103"/>
        <v>0</v>
      </c>
      <c r="H151" s="84">
        <f t="shared" si="103"/>
        <v>0</v>
      </c>
      <c r="I151" s="84">
        <f t="shared" si="103"/>
        <v>0</v>
      </c>
      <c r="J151" s="84">
        <f t="shared" si="103"/>
        <v>0</v>
      </c>
      <c r="K151" s="84">
        <f t="shared" si="103"/>
        <v>0</v>
      </c>
      <c r="L151" s="84">
        <f t="shared" si="103"/>
        <v>0</v>
      </c>
      <c r="M151" s="84">
        <f t="shared" si="103"/>
        <v>0</v>
      </c>
      <c r="N151" s="84">
        <f t="shared" si="103"/>
        <v>0</v>
      </c>
      <c r="O151" s="84">
        <f t="shared" si="103"/>
        <v>0</v>
      </c>
      <c r="P151" s="84">
        <f t="shared" si="103"/>
        <v>0</v>
      </c>
      <c r="Q151" s="84">
        <f t="shared" si="103"/>
        <v>0</v>
      </c>
      <c r="R151" s="84">
        <f t="shared" si="103"/>
        <v>0</v>
      </c>
      <c r="S151" s="84">
        <f t="shared" si="103"/>
        <v>0</v>
      </c>
      <c r="T151" s="84">
        <f t="shared" si="103"/>
        <v>0</v>
      </c>
      <c r="U151" s="84">
        <f t="shared" si="103"/>
        <v>0</v>
      </c>
      <c r="V151" s="84">
        <f t="shared" si="103"/>
        <v>0</v>
      </c>
      <c r="W151" s="84">
        <f t="shared" si="103"/>
        <v>0</v>
      </c>
      <c r="X151" s="84">
        <f t="shared" si="103"/>
        <v>0</v>
      </c>
      <c r="Y151" s="275"/>
      <c r="Z151" s="275"/>
      <c r="AA151" s="275"/>
      <c r="AB151" s="275"/>
      <c r="AC151" s="275"/>
      <c r="AD151" s="275"/>
      <c r="AE151" s="275"/>
      <c r="AF151" s="275"/>
      <c r="AG151" s="275"/>
      <c r="AH151" s="275"/>
      <c r="AI151" s="275"/>
      <c r="AJ151" s="275"/>
      <c r="AK151" s="275"/>
      <c r="AL151" s="275"/>
      <c r="AM151" s="275"/>
      <c r="AN151" s="275"/>
      <c r="AO151" s="275"/>
      <c r="AP151" s="275"/>
      <c r="AQ151" s="275"/>
      <c r="AR151" s="275"/>
      <c r="AS151" s="275"/>
      <c r="AT151" s="275"/>
      <c r="AU151" s="275"/>
      <c r="AV151" s="275"/>
      <c r="AW151" s="275"/>
      <c r="AX151" s="275"/>
      <c r="AY151" s="275"/>
      <c r="AZ151" s="275"/>
      <c r="BA151" s="275"/>
      <c r="BB151" s="275"/>
      <c r="BC151" s="275"/>
      <c r="BD151" s="275"/>
    </row>
    <row r="152" spans="1:56" ht="63.75" outlineLevel="1" x14ac:dyDescent="0.2">
      <c r="A152" s="4">
        <v>82</v>
      </c>
      <c r="B152" s="199" t="s">
        <v>60</v>
      </c>
      <c r="C152" s="191" t="s">
        <v>331</v>
      </c>
      <c r="D152" s="4"/>
      <c r="E152" s="124">
        <f t="shared" si="73"/>
        <v>0</v>
      </c>
      <c r="F152" s="77"/>
      <c r="G152" s="77"/>
      <c r="H152" s="77"/>
      <c r="I152" s="77"/>
      <c r="J152" s="77"/>
      <c r="K152" s="77"/>
      <c r="L152" s="77"/>
      <c r="M152" s="77"/>
      <c r="N152" s="59"/>
      <c r="O152" s="59"/>
      <c r="P152" s="59"/>
      <c r="Q152" s="59"/>
      <c r="R152" s="59"/>
      <c r="S152" s="59"/>
      <c r="T152" s="59"/>
      <c r="U152" s="59"/>
      <c r="V152" s="59"/>
      <c r="W152" s="59"/>
      <c r="X152" s="148"/>
    </row>
    <row r="153" spans="1:56" ht="58.5" customHeight="1" outlineLevel="1" x14ac:dyDescent="0.2">
      <c r="A153" s="4">
        <v>83</v>
      </c>
      <c r="B153" s="199" t="s">
        <v>61</v>
      </c>
      <c r="C153" s="191" t="s">
        <v>331</v>
      </c>
      <c r="D153" s="4"/>
      <c r="E153" s="124">
        <f t="shared" si="73"/>
        <v>0</v>
      </c>
      <c r="F153" s="77"/>
      <c r="G153" s="77"/>
      <c r="H153" s="77"/>
      <c r="I153" s="77"/>
      <c r="J153" s="77"/>
      <c r="K153" s="77"/>
      <c r="L153" s="77"/>
      <c r="M153" s="77"/>
      <c r="N153" s="59"/>
      <c r="O153" s="59"/>
      <c r="P153" s="59"/>
      <c r="Q153" s="59"/>
      <c r="R153" s="59"/>
      <c r="S153" s="59"/>
      <c r="T153" s="59"/>
      <c r="U153" s="59"/>
      <c r="V153" s="59"/>
      <c r="W153" s="59"/>
      <c r="X153" s="148"/>
    </row>
    <row r="154" spans="1:56" s="24" customFormat="1" ht="25.5" outlineLevel="1" x14ac:dyDescent="0.2">
      <c r="A154" s="22"/>
      <c r="B154" s="230" t="s">
        <v>397</v>
      </c>
      <c r="C154" s="190"/>
      <c r="D154" s="47"/>
      <c r="E154" s="121">
        <f>E155+E156</f>
        <v>0</v>
      </c>
      <c r="F154" s="121">
        <f t="shared" ref="F154:X154" si="104">F155+F156</f>
        <v>0</v>
      </c>
      <c r="G154" s="121">
        <f t="shared" si="104"/>
        <v>0</v>
      </c>
      <c r="H154" s="121">
        <f t="shared" si="104"/>
        <v>0</v>
      </c>
      <c r="I154" s="121">
        <f t="shared" si="104"/>
        <v>0</v>
      </c>
      <c r="J154" s="121">
        <f t="shared" si="104"/>
        <v>0</v>
      </c>
      <c r="K154" s="121">
        <f t="shared" si="104"/>
        <v>0</v>
      </c>
      <c r="L154" s="121">
        <f t="shared" si="104"/>
        <v>0</v>
      </c>
      <c r="M154" s="121">
        <f t="shared" si="104"/>
        <v>0</v>
      </c>
      <c r="N154" s="121">
        <f t="shared" si="104"/>
        <v>0</v>
      </c>
      <c r="O154" s="121">
        <f t="shared" si="104"/>
        <v>0</v>
      </c>
      <c r="P154" s="121">
        <f t="shared" si="104"/>
        <v>0</v>
      </c>
      <c r="Q154" s="121">
        <f t="shared" si="104"/>
        <v>0</v>
      </c>
      <c r="R154" s="121">
        <f t="shared" si="104"/>
        <v>0</v>
      </c>
      <c r="S154" s="121">
        <f t="shared" si="104"/>
        <v>0</v>
      </c>
      <c r="T154" s="121">
        <f t="shared" si="104"/>
        <v>0</v>
      </c>
      <c r="U154" s="121">
        <f t="shared" si="104"/>
        <v>0</v>
      </c>
      <c r="V154" s="121">
        <f t="shared" si="104"/>
        <v>0</v>
      </c>
      <c r="W154" s="121">
        <f t="shared" si="104"/>
        <v>0</v>
      </c>
      <c r="X154" s="121">
        <f t="shared" si="104"/>
        <v>0</v>
      </c>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c r="AT154" s="275"/>
      <c r="AU154" s="275"/>
      <c r="AV154" s="275"/>
      <c r="AW154" s="275"/>
      <c r="AX154" s="275"/>
      <c r="AY154" s="275"/>
      <c r="AZ154" s="275"/>
      <c r="BA154" s="275"/>
      <c r="BB154" s="275"/>
      <c r="BC154" s="275"/>
      <c r="BD154" s="275"/>
    </row>
    <row r="155" spans="1:56" ht="38.25" outlineLevel="1" x14ac:dyDescent="0.2">
      <c r="A155" s="4">
        <v>84</v>
      </c>
      <c r="B155" s="199" t="s">
        <v>62</v>
      </c>
      <c r="C155" s="191" t="s">
        <v>186</v>
      </c>
      <c r="D155" s="11"/>
      <c r="E155" s="124">
        <f t="shared" si="73"/>
        <v>0</v>
      </c>
      <c r="F155" s="77"/>
      <c r="G155" s="77"/>
      <c r="H155" s="77"/>
      <c r="I155" s="77"/>
      <c r="J155" s="77"/>
      <c r="K155" s="77"/>
      <c r="L155" s="77"/>
      <c r="M155" s="77"/>
      <c r="N155" s="59"/>
      <c r="O155" s="59"/>
      <c r="P155" s="59"/>
      <c r="Q155" s="59"/>
      <c r="R155" s="59"/>
      <c r="S155" s="59"/>
      <c r="T155" s="59"/>
      <c r="U155" s="59"/>
      <c r="V155" s="59"/>
      <c r="W155" s="59"/>
      <c r="X155" s="148"/>
    </row>
    <row r="156" spans="1:56" ht="38.25" outlineLevel="1" x14ac:dyDescent="0.2">
      <c r="A156" s="4">
        <v>85</v>
      </c>
      <c r="B156" s="199" t="s">
        <v>63</v>
      </c>
      <c r="C156" s="191" t="s">
        <v>186</v>
      </c>
      <c r="D156" s="11"/>
      <c r="E156" s="124">
        <f t="shared" si="73"/>
        <v>0</v>
      </c>
      <c r="F156" s="77"/>
      <c r="G156" s="77"/>
      <c r="H156" s="77"/>
      <c r="I156" s="77"/>
      <c r="J156" s="77"/>
      <c r="K156" s="77"/>
      <c r="L156" s="77"/>
      <c r="M156" s="77"/>
      <c r="N156" s="59"/>
      <c r="O156" s="59"/>
      <c r="P156" s="59"/>
      <c r="Q156" s="59"/>
      <c r="R156" s="59"/>
      <c r="S156" s="59"/>
      <c r="T156" s="59"/>
      <c r="U156" s="59"/>
      <c r="V156" s="59"/>
      <c r="W156" s="59"/>
      <c r="X156" s="148"/>
    </row>
    <row r="157" spans="1:56" s="24" customFormat="1" ht="25.5" outlineLevel="1" x14ac:dyDescent="0.2">
      <c r="A157" s="22"/>
      <c r="B157" s="230" t="s">
        <v>398</v>
      </c>
      <c r="C157" s="190"/>
      <c r="D157" s="47"/>
      <c r="E157" s="84">
        <f t="shared" ref="E157:X157" si="105">E158+E161</f>
        <v>0</v>
      </c>
      <c r="F157" s="84">
        <f t="shared" si="105"/>
        <v>0</v>
      </c>
      <c r="G157" s="84">
        <f t="shared" si="105"/>
        <v>0</v>
      </c>
      <c r="H157" s="84">
        <f t="shared" si="105"/>
        <v>0</v>
      </c>
      <c r="I157" s="84">
        <f t="shared" si="105"/>
        <v>0</v>
      </c>
      <c r="J157" s="84">
        <f t="shared" si="105"/>
        <v>0</v>
      </c>
      <c r="K157" s="84">
        <f t="shared" si="105"/>
        <v>0</v>
      </c>
      <c r="L157" s="84">
        <f t="shared" si="105"/>
        <v>0</v>
      </c>
      <c r="M157" s="84">
        <f t="shared" si="105"/>
        <v>0</v>
      </c>
      <c r="N157" s="84">
        <f t="shared" si="105"/>
        <v>0</v>
      </c>
      <c r="O157" s="84">
        <f t="shared" si="105"/>
        <v>0</v>
      </c>
      <c r="P157" s="84">
        <f t="shared" si="105"/>
        <v>0</v>
      </c>
      <c r="Q157" s="84">
        <f t="shared" si="105"/>
        <v>0</v>
      </c>
      <c r="R157" s="84">
        <f t="shared" si="105"/>
        <v>0</v>
      </c>
      <c r="S157" s="84">
        <f t="shared" si="105"/>
        <v>0</v>
      </c>
      <c r="T157" s="84">
        <f t="shared" si="105"/>
        <v>0</v>
      </c>
      <c r="U157" s="84">
        <f t="shared" si="105"/>
        <v>0</v>
      </c>
      <c r="V157" s="84">
        <f t="shared" si="105"/>
        <v>0</v>
      </c>
      <c r="W157" s="84">
        <f t="shared" si="105"/>
        <v>0</v>
      </c>
      <c r="X157" s="84">
        <f t="shared" si="105"/>
        <v>0</v>
      </c>
      <c r="Y157" s="275"/>
      <c r="Z157" s="275"/>
      <c r="AA157" s="275"/>
      <c r="AB157" s="275"/>
      <c r="AC157" s="275"/>
      <c r="AD157" s="275"/>
      <c r="AE157" s="275"/>
      <c r="AF157" s="275"/>
      <c r="AG157" s="275"/>
      <c r="AH157" s="275"/>
      <c r="AI157" s="275"/>
      <c r="AJ157" s="275"/>
      <c r="AK157" s="275"/>
      <c r="AL157" s="275"/>
      <c r="AM157" s="275"/>
      <c r="AN157" s="275"/>
      <c r="AO157" s="275"/>
      <c r="AP157" s="275"/>
      <c r="AQ157" s="275"/>
      <c r="AR157" s="275"/>
      <c r="AS157" s="275"/>
      <c r="AT157" s="275"/>
      <c r="AU157" s="275"/>
      <c r="AV157" s="275"/>
      <c r="AW157" s="275"/>
      <c r="AX157" s="275"/>
      <c r="AY157" s="275"/>
      <c r="AZ157" s="275"/>
      <c r="BA157" s="275"/>
      <c r="BB157" s="275"/>
      <c r="BC157" s="275"/>
      <c r="BD157" s="275"/>
    </row>
    <row r="158" spans="1:56" outlineLevel="1" x14ac:dyDescent="0.2">
      <c r="A158" s="179"/>
      <c r="B158" s="257"/>
      <c r="C158" s="185"/>
      <c r="D158" s="171"/>
      <c r="E158" s="124">
        <f t="shared" si="73"/>
        <v>0</v>
      </c>
      <c r="F158" s="77"/>
      <c r="G158" s="77"/>
      <c r="H158" s="77"/>
      <c r="I158" s="77"/>
      <c r="J158" s="77"/>
      <c r="K158" s="77"/>
      <c r="L158" s="77"/>
      <c r="M158" s="77"/>
      <c r="N158" s="59"/>
      <c r="O158" s="59"/>
      <c r="P158" s="59"/>
      <c r="Q158" s="59"/>
      <c r="R158" s="59"/>
      <c r="S158" s="59"/>
      <c r="T158" s="59"/>
      <c r="U158" s="59"/>
      <c r="V158" s="59"/>
      <c r="W158" s="59"/>
      <c r="X158" s="148"/>
    </row>
    <row r="159" spans="1:56" s="127" customFormat="1" ht="76.5" outlineLevel="1" x14ac:dyDescent="0.2">
      <c r="A159" s="179">
        <v>86</v>
      </c>
      <c r="B159" s="272" t="s">
        <v>276</v>
      </c>
      <c r="C159" s="185" t="s">
        <v>186</v>
      </c>
      <c r="D159" s="178"/>
      <c r="E159" s="181"/>
      <c r="F159" s="180"/>
      <c r="G159" s="180"/>
      <c r="H159" s="180"/>
      <c r="I159" s="180"/>
      <c r="J159" s="180"/>
      <c r="K159" s="180"/>
      <c r="L159" s="180"/>
      <c r="M159" s="180"/>
      <c r="N159" s="173"/>
      <c r="O159" s="173"/>
      <c r="P159" s="173"/>
      <c r="Q159" s="173"/>
      <c r="R159" s="173"/>
      <c r="S159" s="173"/>
      <c r="T159" s="173"/>
      <c r="U159" s="173"/>
      <c r="V159" s="173"/>
      <c r="W159" s="173"/>
      <c r="X159" s="173"/>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c r="AT159" s="275"/>
      <c r="AU159" s="275"/>
      <c r="AV159" s="275"/>
      <c r="AW159" s="275"/>
      <c r="AX159" s="275"/>
      <c r="AY159" s="275"/>
      <c r="AZ159" s="275"/>
      <c r="BA159" s="275"/>
      <c r="BB159" s="275"/>
      <c r="BC159" s="275"/>
      <c r="BD159" s="275"/>
    </row>
    <row r="160" spans="1:56" s="127" customFormat="1" ht="76.5" outlineLevel="1" x14ac:dyDescent="0.2">
      <c r="A160" s="179">
        <v>87</v>
      </c>
      <c r="B160" s="272" t="s">
        <v>275</v>
      </c>
      <c r="C160" s="185" t="s">
        <v>186</v>
      </c>
      <c r="D160" s="178"/>
      <c r="E160" s="181"/>
      <c r="F160" s="180"/>
      <c r="G160" s="180"/>
      <c r="H160" s="180"/>
      <c r="I160" s="180"/>
      <c r="J160" s="180"/>
      <c r="K160" s="180"/>
      <c r="L160" s="180"/>
      <c r="M160" s="180"/>
      <c r="N160" s="173"/>
      <c r="O160" s="173"/>
      <c r="P160" s="173"/>
      <c r="Q160" s="173"/>
      <c r="R160" s="173"/>
      <c r="S160" s="173"/>
      <c r="T160" s="173"/>
      <c r="U160" s="173"/>
      <c r="V160" s="173"/>
      <c r="W160" s="173"/>
      <c r="X160" s="173"/>
      <c r="Y160" s="275"/>
      <c r="Z160" s="275"/>
      <c r="AA160" s="275"/>
      <c r="AB160" s="275"/>
      <c r="AC160" s="275"/>
      <c r="AD160" s="275"/>
      <c r="AE160" s="275"/>
      <c r="AF160" s="275"/>
      <c r="AG160" s="275"/>
      <c r="AH160" s="275"/>
      <c r="AI160" s="275"/>
      <c r="AJ160" s="275"/>
      <c r="AK160" s="275"/>
      <c r="AL160" s="275"/>
      <c r="AM160" s="275"/>
      <c r="AN160" s="275"/>
      <c r="AO160" s="275"/>
      <c r="AP160" s="275"/>
      <c r="AQ160" s="275"/>
      <c r="AR160" s="275"/>
      <c r="AS160" s="275"/>
      <c r="AT160" s="275"/>
      <c r="AU160" s="275"/>
      <c r="AV160" s="275"/>
      <c r="AW160" s="275"/>
      <c r="AX160" s="275"/>
      <c r="AY160" s="275"/>
      <c r="AZ160" s="275"/>
      <c r="BA160" s="275"/>
      <c r="BB160" s="275"/>
      <c r="BC160" s="275"/>
      <c r="BD160" s="275"/>
    </row>
    <row r="161" spans="1:56" ht="87" hidden="1" customHeight="1" outlineLevel="1" x14ac:dyDescent="0.2">
      <c r="A161" s="4"/>
      <c r="B161" s="234" t="s">
        <v>25</v>
      </c>
      <c r="C161" s="185" t="s">
        <v>186</v>
      </c>
      <c r="D161" s="11"/>
      <c r="E161" s="77"/>
      <c r="F161" s="77"/>
      <c r="G161" s="77"/>
      <c r="H161" s="77"/>
      <c r="I161" s="77"/>
      <c r="J161" s="77"/>
      <c r="K161" s="77"/>
      <c r="L161" s="77"/>
      <c r="M161" s="77"/>
      <c r="N161" s="59"/>
      <c r="O161" s="59"/>
      <c r="P161" s="59"/>
      <c r="Q161" s="59"/>
      <c r="R161" s="59"/>
      <c r="S161" s="59"/>
      <c r="T161" s="59"/>
      <c r="U161" s="59"/>
      <c r="V161" s="59"/>
      <c r="W161" s="59"/>
      <c r="X161" s="148"/>
    </row>
    <row r="162" spans="1:56" s="127" customFormat="1" ht="54" customHeight="1" outlineLevel="1" x14ac:dyDescent="0.2">
      <c r="A162" s="179">
        <v>88</v>
      </c>
      <c r="B162" s="185" t="s">
        <v>274</v>
      </c>
      <c r="C162" s="185" t="s">
        <v>186</v>
      </c>
      <c r="D162" s="178"/>
      <c r="E162" s="180"/>
      <c r="F162" s="180"/>
      <c r="G162" s="180"/>
      <c r="H162" s="180"/>
      <c r="I162" s="180"/>
      <c r="J162" s="180"/>
      <c r="K162" s="180"/>
      <c r="L162" s="180"/>
      <c r="M162" s="180"/>
      <c r="N162" s="173"/>
      <c r="O162" s="173"/>
      <c r="P162" s="173"/>
      <c r="Q162" s="173"/>
      <c r="R162" s="173"/>
      <c r="S162" s="173"/>
      <c r="T162" s="173"/>
      <c r="U162" s="173"/>
      <c r="V162" s="173"/>
      <c r="W162" s="173"/>
      <c r="X162" s="173"/>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275"/>
      <c r="BD162" s="275"/>
    </row>
    <row r="163" spans="1:56" s="24" customFormat="1" ht="40.700000000000003" customHeight="1" outlineLevel="1" x14ac:dyDescent="0.2">
      <c r="A163" s="22"/>
      <c r="B163" s="230" t="s">
        <v>399</v>
      </c>
      <c r="C163" s="190"/>
      <c r="D163" s="47"/>
      <c r="E163" s="84">
        <f>E164+E165+E166</f>
        <v>201354</v>
      </c>
      <c r="F163" s="84">
        <f t="shared" ref="F163:X163" si="106">F164+F165+F166</f>
        <v>32390.3</v>
      </c>
      <c r="G163" s="84">
        <f t="shared" si="106"/>
        <v>168963.7</v>
      </c>
      <c r="H163" s="84">
        <f t="shared" si="106"/>
        <v>0</v>
      </c>
      <c r="I163" s="84">
        <f t="shared" si="106"/>
        <v>201354</v>
      </c>
      <c r="J163" s="84">
        <f t="shared" si="106"/>
        <v>32390.3</v>
      </c>
      <c r="K163" s="84">
        <f t="shared" si="106"/>
        <v>168963.7</v>
      </c>
      <c r="L163" s="84">
        <f t="shared" si="106"/>
        <v>0</v>
      </c>
      <c r="M163" s="84">
        <f t="shared" si="106"/>
        <v>701450.5</v>
      </c>
      <c r="N163" s="84">
        <f t="shared" si="106"/>
        <v>97170.9</v>
      </c>
      <c r="O163" s="84">
        <f t="shared" si="106"/>
        <v>604279.6</v>
      </c>
      <c r="P163" s="84">
        <f t="shared" si="106"/>
        <v>0</v>
      </c>
      <c r="Q163" s="84">
        <f t="shared" si="106"/>
        <v>49780.6</v>
      </c>
      <c r="R163" s="84">
        <f t="shared" si="106"/>
        <v>49780.6</v>
      </c>
      <c r="S163" s="84">
        <f t="shared" si="106"/>
        <v>0</v>
      </c>
      <c r="T163" s="84">
        <f t="shared" si="106"/>
        <v>0</v>
      </c>
      <c r="U163" s="84">
        <f t="shared" si="106"/>
        <v>15000</v>
      </c>
      <c r="V163" s="84">
        <f t="shared" si="106"/>
        <v>15000</v>
      </c>
      <c r="W163" s="84">
        <f t="shared" si="106"/>
        <v>0</v>
      </c>
      <c r="X163" s="84">
        <f t="shared" si="106"/>
        <v>0</v>
      </c>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row>
    <row r="164" spans="1:56" ht="63.75" outlineLevel="1" x14ac:dyDescent="0.2">
      <c r="A164" s="4">
        <v>89</v>
      </c>
      <c r="B164" s="199" t="s">
        <v>26</v>
      </c>
      <c r="C164" s="194" t="s">
        <v>186</v>
      </c>
      <c r="D164" s="11"/>
      <c r="E164" s="124">
        <f>F164+G164+H164</f>
        <v>15000</v>
      </c>
      <c r="F164" s="77">
        <v>15000</v>
      </c>
      <c r="G164" s="77"/>
      <c r="H164" s="77"/>
      <c r="I164" s="59">
        <f>J164+K164+L164</f>
        <v>15000</v>
      </c>
      <c r="J164" s="77">
        <v>15000</v>
      </c>
      <c r="K164" s="77"/>
      <c r="L164" s="77"/>
      <c r="M164" s="59">
        <f>N164+O164+P164</f>
        <v>45000</v>
      </c>
      <c r="N164" s="59">
        <v>45000</v>
      </c>
      <c r="O164" s="59"/>
      <c r="P164" s="59"/>
      <c r="Q164" s="59">
        <f>R164+S164+T164</f>
        <v>15000</v>
      </c>
      <c r="R164" s="59">
        <v>15000</v>
      </c>
      <c r="S164" s="59"/>
      <c r="T164" s="59"/>
      <c r="U164" s="59">
        <f>V164+W164+X164</f>
        <v>15000</v>
      </c>
      <c r="V164" s="59">
        <v>15000</v>
      </c>
      <c r="W164" s="59"/>
      <c r="X164" s="148"/>
    </row>
    <row r="165" spans="1:56" ht="39" customHeight="1" outlineLevel="1" x14ac:dyDescent="0.2">
      <c r="A165" s="4">
        <v>90</v>
      </c>
      <c r="B165" s="237" t="s">
        <v>43</v>
      </c>
      <c r="C165" s="194" t="s">
        <v>44</v>
      </c>
      <c r="D165" s="29"/>
      <c r="E165" s="124">
        <f>F165+G165+H165</f>
        <v>17390.3</v>
      </c>
      <c r="F165" s="92">
        <v>17390.3</v>
      </c>
      <c r="G165" s="92">
        <v>0</v>
      </c>
      <c r="H165" s="92">
        <v>0</v>
      </c>
      <c r="I165" s="59">
        <f>J165+K165+L165</f>
        <v>17390.3</v>
      </c>
      <c r="J165" s="92">
        <v>17390.3</v>
      </c>
      <c r="K165" s="92">
        <v>0</v>
      </c>
      <c r="L165" s="92">
        <v>0</v>
      </c>
      <c r="M165" s="59">
        <f>N165+O165+P165</f>
        <v>149559.4</v>
      </c>
      <c r="N165" s="93">
        <v>52170.9</v>
      </c>
      <c r="O165" s="93">
        <v>97388.5</v>
      </c>
      <c r="P165" s="93">
        <v>0</v>
      </c>
      <c r="Q165" s="59">
        <f>R165+S165+T165</f>
        <v>34780.6</v>
      </c>
      <c r="R165" s="93">
        <v>34780.6</v>
      </c>
      <c r="S165" s="93">
        <v>0</v>
      </c>
      <c r="T165" s="93">
        <v>0</v>
      </c>
      <c r="U165" s="59">
        <f>V165+W165+X165</f>
        <v>0</v>
      </c>
      <c r="V165" s="93">
        <v>0</v>
      </c>
      <c r="W165" s="93">
        <v>0</v>
      </c>
      <c r="X165" s="93">
        <v>0</v>
      </c>
    </row>
    <row r="166" spans="1:56" ht="78" customHeight="1" outlineLevel="1" x14ac:dyDescent="0.2">
      <c r="A166" s="4">
        <v>91</v>
      </c>
      <c r="B166" s="237" t="s">
        <v>45</v>
      </c>
      <c r="C166" s="194" t="s">
        <v>44</v>
      </c>
      <c r="D166" s="29"/>
      <c r="E166" s="124">
        <f>F166+G166+H166</f>
        <v>168963.7</v>
      </c>
      <c r="F166" s="92">
        <v>0</v>
      </c>
      <c r="G166" s="92">
        <v>168963.7</v>
      </c>
      <c r="H166" s="92">
        <v>0</v>
      </c>
      <c r="I166" s="59">
        <f>J166+K166+L166</f>
        <v>168963.7</v>
      </c>
      <c r="J166" s="92">
        <v>0</v>
      </c>
      <c r="K166" s="92">
        <v>168963.7</v>
      </c>
      <c r="L166" s="92">
        <v>0</v>
      </c>
      <c r="M166" s="59">
        <f>N166+O166+P166</f>
        <v>506891.1</v>
      </c>
      <c r="N166" s="93">
        <v>0</v>
      </c>
      <c r="O166" s="93">
        <v>506891.1</v>
      </c>
      <c r="P166" s="93">
        <v>0</v>
      </c>
      <c r="Q166" s="59">
        <f>R166+S166+T166</f>
        <v>0</v>
      </c>
      <c r="R166" s="93">
        <v>0</v>
      </c>
      <c r="S166" s="93">
        <v>0</v>
      </c>
      <c r="T166" s="93">
        <v>0</v>
      </c>
      <c r="U166" s="93">
        <v>0</v>
      </c>
      <c r="V166" s="93">
        <v>0</v>
      </c>
      <c r="W166" s="93">
        <v>0</v>
      </c>
      <c r="X166" s="94"/>
    </row>
    <row r="167" spans="1:56" ht="110.25" customHeight="1" outlineLevel="1" x14ac:dyDescent="0.2">
      <c r="A167" s="4">
        <v>92</v>
      </c>
      <c r="B167" s="237" t="s">
        <v>269</v>
      </c>
      <c r="C167" s="194" t="s">
        <v>270</v>
      </c>
      <c r="D167" s="29"/>
      <c r="E167" s="124"/>
      <c r="F167" s="92"/>
      <c r="G167" s="92"/>
      <c r="H167" s="92"/>
      <c r="I167" s="148"/>
      <c r="J167" s="92"/>
      <c r="K167" s="92"/>
      <c r="L167" s="92"/>
      <c r="M167" s="148"/>
      <c r="N167" s="93"/>
      <c r="O167" s="93"/>
      <c r="P167" s="93"/>
      <c r="Q167" s="148"/>
      <c r="R167" s="93"/>
      <c r="S167" s="93"/>
      <c r="T167" s="93"/>
      <c r="U167" s="93"/>
      <c r="V167" s="93"/>
      <c r="W167" s="93"/>
      <c r="X167" s="94"/>
    </row>
    <row r="168" spans="1:56" s="21" customFormat="1" ht="76.7" customHeight="1" x14ac:dyDescent="0.2">
      <c r="A168" s="20"/>
      <c r="B168" s="208" t="s">
        <v>187</v>
      </c>
      <c r="C168" s="208"/>
      <c r="D168" s="36"/>
      <c r="E168" s="75">
        <f>+E169+E192+E197</f>
        <v>578734</v>
      </c>
      <c r="F168" s="75">
        <f t="shared" ref="F168:H168" si="107">+F169+F192+F197</f>
        <v>22612</v>
      </c>
      <c r="G168" s="75">
        <f t="shared" si="107"/>
        <v>327122</v>
      </c>
      <c r="H168" s="75">
        <f t="shared" si="107"/>
        <v>229000</v>
      </c>
      <c r="I168" s="75">
        <f t="shared" ref="I168" si="108">+I169+I192+I197</f>
        <v>592734</v>
      </c>
      <c r="J168" s="75">
        <f t="shared" ref="J168" si="109">+J169+J192+J197</f>
        <v>22612</v>
      </c>
      <c r="K168" s="75">
        <f t="shared" ref="K168" si="110">+K169+K192+K197</f>
        <v>327122</v>
      </c>
      <c r="L168" s="75">
        <f t="shared" ref="L168" si="111">+L169+L192+L197</f>
        <v>243000</v>
      </c>
      <c r="M168" s="75">
        <f t="shared" ref="M168" si="112">+M169+M192+M197</f>
        <v>1329702</v>
      </c>
      <c r="N168" s="75">
        <f t="shared" ref="N168" si="113">+N169+N192+N197</f>
        <v>67835</v>
      </c>
      <c r="O168" s="75">
        <f t="shared" ref="O168" si="114">+O169+O192+O197</f>
        <v>981367</v>
      </c>
      <c r="P168" s="75">
        <f t="shared" ref="P168" si="115">+P169+P192+P197</f>
        <v>280500</v>
      </c>
      <c r="Q168" s="75">
        <f t="shared" ref="Q168" si="116">+Q169+Q192+Q197</f>
        <v>128640</v>
      </c>
      <c r="R168" s="75">
        <f t="shared" ref="R168" si="117">+R169+R192+R197</f>
        <v>0</v>
      </c>
      <c r="S168" s="75">
        <f t="shared" ref="S168" si="118">+S169+S192+S197</f>
        <v>0</v>
      </c>
      <c r="T168" s="75">
        <f t="shared" ref="T168" si="119">+T169+T192+T197</f>
        <v>128640</v>
      </c>
      <c r="U168" s="75">
        <f t="shared" ref="U168" si="120">+U169+U192+U197</f>
        <v>128000</v>
      </c>
      <c r="V168" s="75">
        <f t="shared" ref="V168" si="121">+V169+V192+V197</f>
        <v>0</v>
      </c>
      <c r="W168" s="75">
        <f t="shared" ref="W168" si="122">+W169+W192+W197</f>
        <v>0</v>
      </c>
      <c r="X168" s="75">
        <f t="shared" ref="X168" si="123">+X169+X192+X197</f>
        <v>128000</v>
      </c>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c r="AT168" s="275"/>
      <c r="AU168" s="275"/>
      <c r="AV168" s="275"/>
      <c r="AW168" s="275"/>
      <c r="AX168" s="275"/>
      <c r="AY168" s="275"/>
      <c r="AZ168" s="275"/>
      <c r="BA168" s="275"/>
      <c r="BB168" s="275"/>
      <c r="BC168" s="275"/>
      <c r="BD168" s="275"/>
    </row>
    <row r="169" spans="1:56" s="24" customFormat="1" ht="25.5" customHeight="1" outlineLevel="1" x14ac:dyDescent="0.2">
      <c r="A169" s="22"/>
      <c r="B169" s="248" t="s">
        <v>97</v>
      </c>
      <c r="C169" s="190"/>
      <c r="D169" s="31"/>
      <c r="E169" s="61">
        <f>SUM(E170:E191)</f>
        <v>578734</v>
      </c>
      <c r="F169" s="61">
        <f t="shared" ref="F169:H169" si="124">SUM(F170:F191)</f>
        <v>22612</v>
      </c>
      <c r="G169" s="61">
        <f t="shared" si="124"/>
        <v>327122</v>
      </c>
      <c r="H169" s="61">
        <f t="shared" si="124"/>
        <v>229000</v>
      </c>
      <c r="I169" s="61">
        <f t="shared" ref="I169" si="125">SUM(I170:I191)</f>
        <v>592734</v>
      </c>
      <c r="J169" s="61">
        <f t="shared" ref="J169" si="126">SUM(J170:J191)</f>
        <v>22612</v>
      </c>
      <c r="K169" s="61">
        <f t="shared" ref="K169" si="127">SUM(K170:K191)</f>
        <v>327122</v>
      </c>
      <c r="L169" s="61">
        <f>SUM(L170:L191)</f>
        <v>243000</v>
      </c>
      <c r="M169" s="61">
        <f t="shared" ref="M169" si="128">SUM(M170:M191)</f>
        <v>1329702</v>
      </c>
      <c r="N169" s="61">
        <f t="shared" ref="N169" si="129">SUM(N170:N191)</f>
        <v>67835</v>
      </c>
      <c r="O169" s="61">
        <f t="shared" ref="O169" si="130">SUM(O170:O191)</f>
        <v>981367</v>
      </c>
      <c r="P169" s="61">
        <f t="shared" ref="P169" si="131">SUM(P170:P191)</f>
        <v>280500</v>
      </c>
      <c r="Q169" s="61">
        <f t="shared" ref="Q169" si="132">SUM(Q170:Q191)</f>
        <v>128640</v>
      </c>
      <c r="R169" s="61">
        <f t="shared" ref="R169" si="133">SUM(R170:R191)</f>
        <v>0</v>
      </c>
      <c r="S169" s="61">
        <f t="shared" ref="S169" si="134">SUM(S170:S191)</f>
        <v>0</v>
      </c>
      <c r="T169" s="61">
        <f t="shared" ref="T169" si="135">SUM(T170:T191)</f>
        <v>128640</v>
      </c>
      <c r="U169" s="61">
        <f t="shared" ref="U169" si="136">SUM(U170:U191)</f>
        <v>128000</v>
      </c>
      <c r="V169" s="61">
        <f t="shared" ref="V169" si="137">SUM(V170:V191)</f>
        <v>0</v>
      </c>
      <c r="W169" s="61">
        <f t="shared" ref="W169" si="138">SUM(W170:W191)</f>
        <v>0</v>
      </c>
      <c r="X169" s="61">
        <f t="shared" ref="X169" si="139">SUM(X170:X191)</f>
        <v>128000</v>
      </c>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c r="AT169" s="275"/>
      <c r="AU169" s="275"/>
      <c r="AV169" s="275"/>
      <c r="AW169" s="275"/>
      <c r="AX169" s="275"/>
      <c r="AY169" s="275"/>
      <c r="AZ169" s="275"/>
      <c r="BA169" s="275"/>
      <c r="BB169" s="275"/>
      <c r="BC169" s="275"/>
      <c r="BD169" s="275"/>
    </row>
    <row r="170" spans="1:56" ht="42.75" customHeight="1" outlineLevel="1" x14ac:dyDescent="0.2">
      <c r="A170" s="4"/>
      <c r="B170" s="249" t="s">
        <v>188</v>
      </c>
      <c r="C170" s="191" t="s">
        <v>98</v>
      </c>
      <c r="D170" s="46"/>
      <c r="E170" s="124">
        <f t="shared" ref="E170:E196" si="140">F170+G170+H170</f>
        <v>0</v>
      </c>
      <c r="F170" s="62"/>
      <c r="G170" s="74"/>
      <c r="H170" s="62"/>
      <c r="I170" s="62"/>
      <c r="J170" s="62"/>
      <c r="K170" s="62"/>
      <c r="L170" s="62"/>
      <c r="M170" s="62"/>
      <c r="N170" s="59"/>
      <c r="O170" s="59"/>
      <c r="P170" s="59"/>
      <c r="Q170" s="59"/>
      <c r="R170" s="59"/>
      <c r="S170" s="59"/>
      <c r="T170" s="59"/>
      <c r="U170" s="59"/>
      <c r="V170" s="59"/>
      <c r="W170" s="59"/>
      <c r="X170" s="148"/>
    </row>
    <row r="171" spans="1:56" s="217" customFormat="1" ht="38.25" outlineLevel="1" x14ac:dyDescent="0.2">
      <c r="A171" s="197">
        <v>93</v>
      </c>
      <c r="B171" s="191" t="s">
        <v>55</v>
      </c>
      <c r="C171" s="191" t="s">
        <v>135</v>
      </c>
      <c r="D171" s="258"/>
      <c r="E171" s="259">
        <v>112994</v>
      </c>
      <c r="F171" s="259">
        <v>5650</v>
      </c>
      <c r="G171" s="260">
        <v>107344</v>
      </c>
      <c r="H171" s="259"/>
      <c r="I171" s="259">
        <v>112994</v>
      </c>
      <c r="J171" s="259">
        <v>5650</v>
      </c>
      <c r="K171" s="260">
        <v>107344</v>
      </c>
      <c r="L171" s="259"/>
      <c r="M171" s="259">
        <v>338982</v>
      </c>
      <c r="N171" s="259">
        <v>16949</v>
      </c>
      <c r="O171" s="260">
        <v>322033</v>
      </c>
      <c r="P171" s="261"/>
      <c r="Q171" s="261"/>
      <c r="R171" s="261"/>
      <c r="S171" s="261"/>
      <c r="T171" s="261"/>
      <c r="U171" s="261"/>
      <c r="V171" s="261"/>
      <c r="W171" s="261"/>
      <c r="X171" s="261"/>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c r="AZ171" s="279"/>
      <c r="BA171" s="279"/>
      <c r="BB171" s="279"/>
      <c r="BC171" s="279"/>
      <c r="BD171" s="279"/>
    </row>
    <row r="172" spans="1:56" ht="74.25" customHeight="1" outlineLevel="1" x14ac:dyDescent="0.2">
      <c r="A172" s="4">
        <v>94</v>
      </c>
      <c r="B172" s="191" t="s">
        <v>28</v>
      </c>
      <c r="C172" s="191" t="s">
        <v>22</v>
      </c>
      <c r="D172" s="7"/>
      <c r="E172" s="124">
        <f t="shared" si="140"/>
        <v>200000</v>
      </c>
      <c r="F172" s="62"/>
      <c r="G172" s="74"/>
      <c r="H172" s="62">
        <v>200000</v>
      </c>
      <c r="I172" s="62">
        <f>SUM(J172:L172)</f>
        <v>200000</v>
      </c>
      <c r="J172" s="62"/>
      <c r="K172" s="62"/>
      <c r="L172" s="62">
        <v>200000</v>
      </c>
      <c r="M172" s="62">
        <f t="shared" ref="M172:M177" si="141">SUM(N172:P172)</f>
        <v>200000</v>
      </c>
      <c r="N172" s="59"/>
      <c r="O172" s="59"/>
      <c r="P172" s="59">
        <v>200000</v>
      </c>
      <c r="Q172" s="59">
        <f>SUM(R172:T172)</f>
        <v>0</v>
      </c>
      <c r="R172" s="59"/>
      <c r="S172" s="59"/>
      <c r="T172" s="59"/>
      <c r="U172" s="59">
        <f>SUM(V172:X172)</f>
        <v>0</v>
      </c>
      <c r="V172" s="59"/>
      <c r="W172" s="59"/>
      <c r="X172" s="148"/>
    </row>
    <row r="173" spans="1:56" ht="36" customHeight="1" outlineLevel="1" x14ac:dyDescent="0.2">
      <c r="A173" s="197">
        <v>95</v>
      </c>
      <c r="B173" s="185" t="s">
        <v>33</v>
      </c>
      <c r="C173" s="191" t="s">
        <v>35</v>
      </c>
      <c r="D173" s="7"/>
      <c r="E173" s="124">
        <f t="shared" si="140"/>
        <v>0</v>
      </c>
      <c r="F173" s="62"/>
      <c r="G173" s="74"/>
      <c r="H173" s="62"/>
      <c r="I173" s="62">
        <f>SUM(J173:L173)</f>
        <v>0</v>
      </c>
      <c r="J173" s="62"/>
      <c r="K173" s="62"/>
      <c r="L173" s="62"/>
      <c r="M173" s="59">
        <f t="shared" si="141"/>
        <v>0</v>
      </c>
      <c r="N173" s="59"/>
      <c r="O173" s="59"/>
      <c r="P173" s="59"/>
      <c r="Q173" s="173">
        <f>SUM(R173:T173)</f>
        <v>100</v>
      </c>
      <c r="R173" s="173"/>
      <c r="S173" s="173"/>
      <c r="T173" s="173">
        <v>100</v>
      </c>
      <c r="U173" s="59">
        <f>SUM(V173:X173)</f>
        <v>0</v>
      </c>
      <c r="V173" s="59"/>
      <c r="W173" s="59"/>
      <c r="X173" s="148"/>
      <c r="Y173" s="297"/>
    </row>
    <row r="174" spans="1:56" ht="23.25" customHeight="1" outlineLevel="1" x14ac:dyDescent="0.2">
      <c r="A174" s="4">
        <v>96</v>
      </c>
      <c r="B174" s="185" t="s">
        <v>34</v>
      </c>
      <c r="C174" s="191" t="s">
        <v>35</v>
      </c>
      <c r="D174" s="7"/>
      <c r="E174" s="124">
        <f t="shared" si="140"/>
        <v>0</v>
      </c>
      <c r="F174" s="62"/>
      <c r="G174" s="74"/>
      <c r="H174" s="62"/>
      <c r="I174" s="62">
        <f>SUM(J174:L174)</f>
        <v>0</v>
      </c>
      <c r="J174" s="62"/>
      <c r="K174" s="62"/>
      <c r="L174" s="62"/>
      <c r="M174" s="59">
        <f t="shared" si="141"/>
        <v>0</v>
      </c>
      <c r="N174" s="59"/>
      <c r="O174" s="59"/>
      <c r="P174" s="59"/>
      <c r="Q174" s="173">
        <f>SUM(R174:T174)</f>
        <v>40</v>
      </c>
      <c r="R174" s="173"/>
      <c r="S174" s="173"/>
      <c r="T174" s="173">
        <v>40</v>
      </c>
      <c r="U174" s="59">
        <f>SUM(V174:X174)</f>
        <v>0</v>
      </c>
      <c r="V174" s="59"/>
      <c r="W174" s="59"/>
      <c r="X174" s="148"/>
      <c r="Y174" s="297"/>
    </row>
    <row r="175" spans="1:56" ht="38.25" customHeight="1" outlineLevel="1" x14ac:dyDescent="0.2">
      <c r="A175" s="197">
        <v>97</v>
      </c>
      <c r="B175" s="185" t="s">
        <v>32</v>
      </c>
      <c r="C175" s="191" t="s">
        <v>35</v>
      </c>
      <c r="D175" s="7"/>
      <c r="E175" s="124">
        <f t="shared" si="140"/>
        <v>0</v>
      </c>
      <c r="F175" s="62"/>
      <c r="G175" s="74"/>
      <c r="H175" s="62"/>
      <c r="I175" s="62">
        <f>SUM(J175:L175)</f>
        <v>0</v>
      </c>
      <c r="J175" s="62"/>
      <c r="K175" s="62"/>
      <c r="L175" s="62"/>
      <c r="M175" s="59">
        <f t="shared" si="141"/>
        <v>0</v>
      </c>
      <c r="N175" s="59"/>
      <c r="O175" s="59"/>
      <c r="P175" s="59"/>
      <c r="Q175" s="173">
        <f>SUM(R175:T175)</f>
        <v>500</v>
      </c>
      <c r="R175" s="173"/>
      <c r="S175" s="173"/>
      <c r="T175" s="173">
        <v>500</v>
      </c>
      <c r="U175" s="59">
        <f>SUM(V175:X175)</f>
        <v>0</v>
      </c>
      <c r="V175" s="59"/>
      <c r="W175" s="59"/>
      <c r="X175" s="148"/>
      <c r="Y175" s="297"/>
    </row>
    <row r="176" spans="1:56" ht="52.5" customHeight="1" outlineLevel="1" x14ac:dyDescent="0.2">
      <c r="A176" s="4">
        <v>98</v>
      </c>
      <c r="B176" s="191" t="s">
        <v>29</v>
      </c>
      <c r="C176" s="191" t="s">
        <v>22</v>
      </c>
      <c r="D176" s="7"/>
      <c r="E176" s="124">
        <f t="shared" si="140"/>
        <v>8000</v>
      </c>
      <c r="F176" s="62"/>
      <c r="G176" s="74"/>
      <c r="H176" s="62">
        <v>8000</v>
      </c>
      <c r="I176" s="62">
        <f>SUM(J176:L176)</f>
        <v>10000</v>
      </c>
      <c r="J176" s="62"/>
      <c r="K176" s="62"/>
      <c r="L176" s="62">
        <v>10000</v>
      </c>
      <c r="M176" s="59">
        <f t="shared" si="141"/>
        <v>30000</v>
      </c>
      <c r="N176" s="59"/>
      <c r="O176" s="59"/>
      <c r="P176" s="59">
        <v>30000</v>
      </c>
      <c r="Q176" s="59">
        <f>SUM(R176:T176)</f>
        <v>50000</v>
      </c>
      <c r="R176" s="59"/>
      <c r="S176" s="59"/>
      <c r="T176" s="59">
        <v>50000</v>
      </c>
      <c r="U176" s="59">
        <f>SUM(V176:X176)</f>
        <v>50000</v>
      </c>
      <c r="V176" s="59"/>
      <c r="W176" s="59"/>
      <c r="X176" s="148">
        <v>50000</v>
      </c>
    </row>
    <row r="177" spans="1:56" outlineLevel="1" x14ac:dyDescent="0.2">
      <c r="A177" s="197">
        <v>99</v>
      </c>
      <c r="B177" s="199" t="s">
        <v>355</v>
      </c>
      <c r="C177" s="191"/>
      <c r="D177" s="46"/>
      <c r="E177" s="124">
        <f t="shared" si="140"/>
        <v>0</v>
      </c>
      <c r="F177" s="62"/>
      <c r="G177" s="74"/>
      <c r="H177" s="62"/>
      <c r="I177" s="62">
        <f t="shared" ref="I177:I183" si="142">SUM(J177:L177)</f>
        <v>0</v>
      </c>
      <c r="J177" s="62"/>
      <c r="K177" s="62"/>
      <c r="L177" s="62"/>
      <c r="M177" s="59">
        <f t="shared" si="141"/>
        <v>0</v>
      </c>
      <c r="N177" s="59"/>
      <c r="O177" s="59"/>
      <c r="P177" s="59"/>
      <c r="Q177" s="59">
        <f t="shared" ref="Q177:Q182" si="143">SUM(R177:T177)</f>
        <v>0</v>
      </c>
      <c r="R177" s="59"/>
      <c r="S177" s="59"/>
      <c r="T177" s="59"/>
      <c r="U177" s="59">
        <f t="shared" ref="U177:U182" si="144">SUM(V177:X177)</f>
        <v>0</v>
      </c>
      <c r="V177" s="59"/>
      <c r="W177" s="59"/>
      <c r="X177" s="148"/>
    </row>
    <row r="178" spans="1:56" ht="25.5" outlineLevel="1" x14ac:dyDescent="0.2">
      <c r="A178" s="4">
        <v>100</v>
      </c>
      <c r="B178" s="199" t="s">
        <v>356</v>
      </c>
      <c r="C178" s="191" t="s">
        <v>22</v>
      </c>
      <c r="D178" s="7"/>
      <c r="E178" s="124">
        <f t="shared" si="140"/>
        <v>3000</v>
      </c>
      <c r="F178" s="62"/>
      <c r="G178" s="74"/>
      <c r="H178" s="62">
        <v>3000</v>
      </c>
      <c r="I178" s="62">
        <f t="shared" si="142"/>
        <v>5000</v>
      </c>
      <c r="J178" s="62"/>
      <c r="K178" s="62"/>
      <c r="L178" s="62">
        <v>5000</v>
      </c>
      <c r="M178" s="62">
        <f t="shared" ref="M178:M190" si="145">SUM(N178:P178)</f>
        <v>10000</v>
      </c>
      <c r="N178" s="59"/>
      <c r="O178" s="59"/>
      <c r="P178" s="59">
        <v>10000</v>
      </c>
      <c r="Q178" s="59">
        <f t="shared" si="143"/>
        <v>0</v>
      </c>
      <c r="R178" s="59"/>
      <c r="S178" s="59"/>
      <c r="T178" s="59"/>
      <c r="U178" s="59">
        <f t="shared" si="144"/>
        <v>0</v>
      </c>
      <c r="V178" s="59"/>
      <c r="W178" s="59"/>
      <c r="X178" s="148"/>
    </row>
    <row r="179" spans="1:56" outlineLevel="1" x14ac:dyDescent="0.2">
      <c r="A179" s="197">
        <v>101</v>
      </c>
      <c r="B179" s="199" t="s">
        <v>357</v>
      </c>
      <c r="C179" s="191"/>
      <c r="D179" s="46"/>
      <c r="E179" s="124">
        <f t="shared" si="140"/>
        <v>0</v>
      </c>
      <c r="F179" s="62"/>
      <c r="G179" s="74"/>
      <c r="H179" s="62"/>
      <c r="I179" s="62">
        <f t="shared" si="142"/>
        <v>0</v>
      </c>
      <c r="J179" s="62"/>
      <c r="K179" s="62"/>
      <c r="L179" s="62"/>
      <c r="M179" s="62">
        <f t="shared" si="145"/>
        <v>0</v>
      </c>
      <c r="N179" s="59"/>
      <c r="O179" s="59"/>
      <c r="P179" s="59"/>
      <c r="Q179" s="59">
        <f t="shared" si="143"/>
        <v>30000</v>
      </c>
      <c r="R179" s="59"/>
      <c r="S179" s="59"/>
      <c r="T179" s="59">
        <v>30000</v>
      </c>
      <c r="U179" s="59">
        <f t="shared" si="144"/>
        <v>30000</v>
      </c>
      <c r="V179" s="59"/>
      <c r="W179" s="59"/>
      <c r="X179" s="148">
        <v>30000</v>
      </c>
    </row>
    <row r="180" spans="1:56" ht="24.75" customHeight="1" outlineLevel="1" x14ac:dyDescent="0.2">
      <c r="A180" s="4">
        <v>102</v>
      </c>
      <c r="B180" s="199" t="s">
        <v>358</v>
      </c>
      <c r="C180" s="191" t="s">
        <v>22</v>
      </c>
      <c r="D180" s="18"/>
      <c r="E180" s="124">
        <f t="shared" si="140"/>
        <v>8000</v>
      </c>
      <c r="F180" s="62"/>
      <c r="G180" s="74"/>
      <c r="H180" s="62">
        <v>8000</v>
      </c>
      <c r="I180" s="62">
        <f t="shared" si="142"/>
        <v>8000</v>
      </c>
      <c r="J180" s="62"/>
      <c r="K180" s="62"/>
      <c r="L180" s="62">
        <v>8000</v>
      </c>
      <c r="M180" s="62">
        <f t="shared" si="145"/>
        <v>8000</v>
      </c>
      <c r="N180" s="59"/>
      <c r="O180" s="59"/>
      <c r="P180" s="59">
        <v>8000</v>
      </c>
      <c r="Q180" s="59">
        <f t="shared" si="143"/>
        <v>8000</v>
      </c>
      <c r="R180" s="59"/>
      <c r="S180" s="59"/>
      <c r="T180" s="59">
        <v>8000</v>
      </c>
      <c r="U180" s="59">
        <f t="shared" si="144"/>
        <v>8000</v>
      </c>
      <c r="V180" s="59"/>
      <c r="W180" s="59"/>
      <c r="X180" s="148">
        <v>8000</v>
      </c>
    </row>
    <row r="181" spans="1:56" outlineLevel="1" x14ac:dyDescent="0.2">
      <c r="A181" s="197">
        <v>103</v>
      </c>
      <c r="B181" s="199" t="s">
        <v>359</v>
      </c>
      <c r="C181" s="191" t="s">
        <v>22</v>
      </c>
      <c r="D181" s="7"/>
      <c r="E181" s="124">
        <f t="shared" si="140"/>
        <v>5000</v>
      </c>
      <c r="F181" s="62"/>
      <c r="G181" s="74"/>
      <c r="H181" s="62">
        <v>5000</v>
      </c>
      <c r="I181" s="62">
        <f t="shared" si="142"/>
        <v>15000</v>
      </c>
      <c r="J181" s="62"/>
      <c r="K181" s="62"/>
      <c r="L181" s="62">
        <v>15000</v>
      </c>
      <c r="M181" s="62">
        <f t="shared" si="145"/>
        <v>20000</v>
      </c>
      <c r="N181" s="59"/>
      <c r="O181" s="59"/>
      <c r="P181" s="59">
        <v>20000</v>
      </c>
      <c r="Q181" s="59">
        <f t="shared" si="143"/>
        <v>40000</v>
      </c>
      <c r="R181" s="59"/>
      <c r="S181" s="59"/>
      <c r="T181" s="59">
        <v>40000</v>
      </c>
      <c r="U181" s="59">
        <f t="shared" si="144"/>
        <v>40000</v>
      </c>
      <c r="V181" s="59"/>
      <c r="W181" s="59"/>
      <c r="X181" s="148">
        <v>40000</v>
      </c>
    </row>
    <row r="182" spans="1:56" ht="38.25" outlineLevel="1" x14ac:dyDescent="0.2">
      <c r="A182" s="4">
        <v>104</v>
      </c>
      <c r="B182" s="199" t="s">
        <v>360</v>
      </c>
      <c r="C182" s="191" t="s">
        <v>22</v>
      </c>
      <c r="D182" s="18"/>
      <c r="E182" s="124">
        <f t="shared" si="140"/>
        <v>3000</v>
      </c>
      <c r="F182" s="62"/>
      <c r="G182" s="74"/>
      <c r="H182" s="62">
        <v>3000</v>
      </c>
      <c r="I182" s="62">
        <f t="shared" si="142"/>
        <v>3000</v>
      </c>
      <c r="J182" s="62"/>
      <c r="K182" s="62"/>
      <c r="L182" s="62">
        <v>3000</v>
      </c>
      <c r="M182" s="62">
        <f t="shared" si="145"/>
        <v>8000</v>
      </c>
      <c r="N182" s="59"/>
      <c r="O182" s="59"/>
      <c r="P182" s="59">
        <v>8000</v>
      </c>
      <c r="Q182" s="59">
        <f t="shared" si="143"/>
        <v>0</v>
      </c>
      <c r="R182" s="59"/>
      <c r="S182" s="59"/>
      <c r="T182" s="59"/>
      <c r="U182" s="59">
        <f t="shared" si="144"/>
        <v>0</v>
      </c>
      <c r="V182" s="59"/>
      <c r="W182" s="59"/>
      <c r="X182" s="148"/>
    </row>
    <row r="183" spans="1:56" ht="25.5" outlineLevel="1" x14ac:dyDescent="0.2">
      <c r="A183" s="197">
        <v>105</v>
      </c>
      <c r="B183" s="199" t="s">
        <v>30</v>
      </c>
      <c r="C183" s="191" t="s">
        <v>31</v>
      </c>
      <c r="D183" s="18"/>
      <c r="E183" s="124">
        <f t="shared" si="140"/>
        <v>2000</v>
      </c>
      <c r="F183" s="62"/>
      <c r="G183" s="74"/>
      <c r="H183" s="62">
        <f>2000</f>
        <v>2000</v>
      </c>
      <c r="I183" s="62">
        <f t="shared" si="142"/>
        <v>2000</v>
      </c>
      <c r="J183" s="62"/>
      <c r="K183" s="62"/>
      <c r="L183" s="62">
        <v>2000</v>
      </c>
      <c r="M183" s="62">
        <f t="shared" si="145"/>
        <v>4500</v>
      </c>
      <c r="N183" s="59"/>
      <c r="O183" s="59"/>
      <c r="P183" s="59">
        <f>4000+500</f>
        <v>4500</v>
      </c>
      <c r="Q183" s="59">
        <f>SUM(R183:T183)</f>
        <v>0</v>
      </c>
      <c r="R183" s="59"/>
      <c r="S183" s="59"/>
      <c r="T183" s="59"/>
      <c r="U183" s="148">
        <f>SUM(V183:X183)</f>
        <v>0</v>
      </c>
      <c r="V183" s="59"/>
      <c r="W183" s="59"/>
      <c r="X183" s="148"/>
    </row>
    <row r="184" spans="1:56" ht="38.25" outlineLevel="1" x14ac:dyDescent="0.2">
      <c r="A184" s="4">
        <v>106</v>
      </c>
      <c r="B184" s="199" t="s">
        <v>361</v>
      </c>
      <c r="C184" s="191"/>
      <c r="D184" s="18"/>
      <c r="E184" s="124">
        <f t="shared" si="140"/>
        <v>0</v>
      </c>
      <c r="F184" s="62"/>
      <c r="G184" s="74"/>
      <c r="H184" s="62"/>
      <c r="I184" s="62">
        <f>SUM(J184:L184)</f>
        <v>0</v>
      </c>
      <c r="J184" s="62"/>
      <c r="K184" s="62"/>
      <c r="L184" s="62"/>
      <c r="M184" s="62">
        <f t="shared" si="145"/>
        <v>0</v>
      </c>
      <c r="N184" s="59"/>
      <c r="O184" s="59"/>
      <c r="P184" s="59"/>
      <c r="Q184" s="148">
        <f t="shared" ref="Q184:Q190" si="146">SUM(R184:T184)</f>
        <v>0</v>
      </c>
      <c r="R184" s="59"/>
      <c r="S184" s="59"/>
      <c r="T184" s="59"/>
      <c r="U184" s="148">
        <f t="shared" ref="U184:U190" si="147">SUM(V184:X184)</f>
        <v>0</v>
      </c>
      <c r="V184" s="59"/>
      <c r="W184" s="59"/>
      <c r="X184" s="148"/>
    </row>
    <row r="185" spans="1:56" ht="25.5" outlineLevel="1" x14ac:dyDescent="0.2">
      <c r="A185" s="197">
        <v>107</v>
      </c>
      <c r="B185" s="199" t="s">
        <v>362</v>
      </c>
      <c r="C185" s="191"/>
      <c r="D185" s="18"/>
      <c r="E185" s="124">
        <f t="shared" si="140"/>
        <v>0</v>
      </c>
      <c r="F185" s="62"/>
      <c r="G185" s="74"/>
      <c r="H185" s="62"/>
      <c r="I185" s="149">
        <f t="shared" ref="I185:I190" si="148">SUM(J185:L185)</f>
        <v>0</v>
      </c>
      <c r="J185" s="62"/>
      <c r="K185" s="62"/>
      <c r="L185" s="62"/>
      <c r="M185" s="149">
        <f t="shared" si="145"/>
        <v>0</v>
      </c>
      <c r="N185" s="59"/>
      <c r="O185" s="59"/>
      <c r="P185" s="59"/>
      <c r="Q185" s="148">
        <f t="shared" si="146"/>
        <v>0</v>
      </c>
      <c r="R185" s="59"/>
      <c r="S185" s="59"/>
      <c r="T185" s="59"/>
      <c r="U185" s="148">
        <f t="shared" si="147"/>
        <v>0</v>
      </c>
      <c r="V185" s="59"/>
      <c r="W185" s="59"/>
      <c r="X185" s="148"/>
    </row>
    <row r="186" spans="1:56" ht="25.5" outlineLevel="1" x14ac:dyDescent="0.2">
      <c r="A186" s="4">
        <v>108</v>
      </c>
      <c r="B186" s="199" t="s">
        <v>363</v>
      </c>
      <c r="C186" s="191"/>
      <c r="D186" s="18"/>
      <c r="E186" s="124">
        <f>F186+G186+H186</f>
        <v>0</v>
      </c>
      <c r="F186" s="62"/>
      <c r="G186" s="74"/>
      <c r="H186" s="62"/>
      <c r="I186" s="149">
        <f t="shared" si="148"/>
        <v>0</v>
      </c>
      <c r="J186" s="62"/>
      <c r="K186" s="62"/>
      <c r="L186" s="62"/>
      <c r="M186" s="149">
        <f t="shared" si="145"/>
        <v>0</v>
      </c>
      <c r="N186" s="59"/>
      <c r="O186" s="59"/>
      <c r="P186" s="59"/>
      <c r="Q186" s="148">
        <f t="shared" si="146"/>
        <v>0</v>
      </c>
      <c r="R186" s="59"/>
      <c r="S186" s="59"/>
      <c r="T186" s="59"/>
      <c r="U186" s="148">
        <f t="shared" si="147"/>
        <v>0</v>
      </c>
      <c r="V186" s="59"/>
      <c r="W186" s="59"/>
      <c r="X186" s="148"/>
    </row>
    <row r="187" spans="1:56" ht="36.950000000000003" customHeight="1" outlineLevel="1" x14ac:dyDescent="0.2">
      <c r="A187" s="197">
        <v>109</v>
      </c>
      <c r="B187" s="184" t="s">
        <v>266</v>
      </c>
      <c r="C187" s="185" t="s">
        <v>260</v>
      </c>
      <c r="D187" s="182"/>
      <c r="E187" s="124">
        <f t="shared" ref="E187:E189" si="149">F187+G187+H187</f>
        <v>0</v>
      </c>
      <c r="F187" s="62"/>
      <c r="G187" s="74"/>
      <c r="H187" s="62"/>
      <c r="I187" s="149">
        <f t="shared" si="148"/>
        <v>0</v>
      </c>
      <c r="J187" s="62"/>
      <c r="K187" s="62"/>
      <c r="L187" s="62"/>
      <c r="M187" s="149">
        <f t="shared" si="145"/>
        <v>0</v>
      </c>
      <c r="N187" s="59"/>
      <c r="O187" s="59"/>
      <c r="P187" s="59"/>
      <c r="Q187" s="148">
        <f t="shared" si="146"/>
        <v>0</v>
      </c>
      <c r="R187" s="59"/>
      <c r="S187" s="59"/>
      <c r="T187" s="59"/>
      <c r="U187" s="148">
        <f t="shared" si="147"/>
        <v>0</v>
      </c>
      <c r="V187" s="59"/>
      <c r="W187" s="59"/>
      <c r="X187" s="148"/>
    </row>
    <row r="188" spans="1:56" ht="24.75" customHeight="1" outlineLevel="1" x14ac:dyDescent="0.2">
      <c r="A188" s="4">
        <v>110</v>
      </c>
      <c r="B188" s="184" t="s">
        <v>267</v>
      </c>
      <c r="C188" s="185" t="s">
        <v>260</v>
      </c>
      <c r="D188" s="183"/>
      <c r="E188" s="124">
        <f t="shared" si="149"/>
        <v>0</v>
      </c>
      <c r="F188" s="62"/>
      <c r="G188" s="74"/>
      <c r="H188" s="62"/>
      <c r="I188" s="149">
        <f t="shared" si="148"/>
        <v>0</v>
      </c>
      <c r="J188" s="62"/>
      <c r="K188" s="62"/>
      <c r="L188" s="62"/>
      <c r="M188" s="149">
        <f t="shared" si="145"/>
        <v>0</v>
      </c>
      <c r="N188" s="59"/>
      <c r="O188" s="59"/>
      <c r="P188" s="59"/>
      <c r="Q188" s="148">
        <f t="shared" si="146"/>
        <v>0</v>
      </c>
      <c r="R188" s="59"/>
      <c r="S188" s="59"/>
      <c r="T188" s="59"/>
      <c r="U188" s="148">
        <f t="shared" si="147"/>
        <v>0</v>
      </c>
      <c r="V188" s="59"/>
      <c r="W188" s="59"/>
      <c r="X188" s="148"/>
    </row>
    <row r="189" spans="1:56" ht="26.25" customHeight="1" outlineLevel="1" x14ac:dyDescent="0.2">
      <c r="A189" s="197">
        <v>111</v>
      </c>
      <c r="B189" s="184" t="s">
        <v>268</v>
      </c>
      <c r="C189" s="185" t="s">
        <v>260</v>
      </c>
      <c r="D189" s="183"/>
      <c r="E189" s="124">
        <f t="shared" si="149"/>
        <v>0</v>
      </c>
      <c r="F189" s="62"/>
      <c r="G189" s="74"/>
      <c r="H189" s="62"/>
      <c r="I189" s="149">
        <f t="shared" si="148"/>
        <v>0</v>
      </c>
      <c r="J189" s="62"/>
      <c r="K189" s="62"/>
      <c r="L189" s="62"/>
      <c r="M189" s="149">
        <f t="shared" si="145"/>
        <v>0</v>
      </c>
      <c r="N189" s="59"/>
      <c r="O189" s="59"/>
      <c r="P189" s="59"/>
      <c r="Q189" s="148">
        <f t="shared" si="146"/>
        <v>0</v>
      </c>
      <c r="R189" s="59"/>
      <c r="S189" s="59"/>
      <c r="T189" s="59"/>
      <c r="U189" s="148">
        <f t="shared" si="147"/>
        <v>0</v>
      </c>
      <c r="V189" s="59"/>
      <c r="W189" s="59"/>
      <c r="X189" s="148"/>
    </row>
    <row r="190" spans="1:56" ht="51" outlineLevel="1" x14ac:dyDescent="0.2">
      <c r="A190" s="4">
        <v>112</v>
      </c>
      <c r="B190" s="199" t="s">
        <v>364</v>
      </c>
      <c r="C190" s="191"/>
      <c r="D190" s="18"/>
      <c r="E190" s="124">
        <f t="shared" si="140"/>
        <v>0</v>
      </c>
      <c r="F190" s="62"/>
      <c r="G190" s="74"/>
      <c r="H190" s="62"/>
      <c r="I190" s="149">
        <f t="shared" si="148"/>
        <v>0</v>
      </c>
      <c r="J190" s="62"/>
      <c r="K190" s="62"/>
      <c r="L190" s="62"/>
      <c r="M190" s="149">
        <f t="shared" si="145"/>
        <v>0</v>
      </c>
      <c r="N190" s="59"/>
      <c r="O190" s="59"/>
      <c r="P190" s="59"/>
      <c r="Q190" s="148">
        <f t="shared" si="146"/>
        <v>0</v>
      </c>
      <c r="R190" s="59"/>
      <c r="S190" s="59"/>
      <c r="T190" s="59"/>
      <c r="U190" s="148">
        <f t="shared" si="147"/>
        <v>0</v>
      </c>
      <c r="V190" s="59"/>
      <c r="W190" s="59"/>
      <c r="X190" s="148"/>
    </row>
    <row r="191" spans="1:56" ht="38.25" outlineLevel="1" x14ac:dyDescent="0.2">
      <c r="A191" s="4"/>
      <c r="B191" s="249" t="s">
        <v>189</v>
      </c>
      <c r="C191" s="191" t="s">
        <v>135</v>
      </c>
      <c r="D191" s="18"/>
      <c r="E191" s="124">
        <f t="shared" si="140"/>
        <v>236740</v>
      </c>
      <c r="F191" s="96">
        <f>6200+10762</f>
        <v>16962</v>
      </c>
      <c r="G191" s="99">
        <f>194978+24800</f>
        <v>219778</v>
      </c>
      <c r="H191" s="96"/>
      <c r="I191" s="96">
        <f>J191+K191</f>
        <v>236740</v>
      </c>
      <c r="J191" s="96">
        <f>6200+10762</f>
        <v>16962</v>
      </c>
      <c r="K191" s="99">
        <f>194978+24800</f>
        <v>219778</v>
      </c>
      <c r="L191" s="96"/>
      <c r="M191" s="96">
        <f>N191+O191</f>
        <v>710220</v>
      </c>
      <c r="N191" s="96">
        <f>(6200+10762)*3</f>
        <v>50886</v>
      </c>
      <c r="O191" s="99">
        <f>(194978+24800)*3</f>
        <v>659334</v>
      </c>
      <c r="P191" s="100"/>
      <c r="Q191" s="100"/>
      <c r="R191" s="100"/>
      <c r="S191" s="100"/>
      <c r="T191" s="100"/>
      <c r="U191" s="100"/>
      <c r="V191" s="100"/>
      <c r="W191" s="100"/>
      <c r="X191" s="100"/>
    </row>
    <row r="192" spans="1:56" s="24" customFormat="1" ht="25.5" outlineLevel="1" x14ac:dyDescent="0.2">
      <c r="A192" s="22"/>
      <c r="B192" s="230" t="s">
        <v>365</v>
      </c>
      <c r="C192" s="190"/>
      <c r="D192" s="26"/>
      <c r="E192" s="71">
        <f>SUM(E193:E196)</f>
        <v>0</v>
      </c>
      <c r="F192" s="71">
        <f t="shared" ref="F192:X192" si="150">SUM(F193:F196)</f>
        <v>0</v>
      </c>
      <c r="G192" s="71">
        <f t="shared" si="150"/>
        <v>0</v>
      </c>
      <c r="H192" s="71">
        <f t="shared" si="150"/>
        <v>0</v>
      </c>
      <c r="I192" s="71">
        <f t="shared" si="150"/>
        <v>0</v>
      </c>
      <c r="J192" s="71">
        <f t="shared" si="150"/>
        <v>0</v>
      </c>
      <c r="K192" s="71">
        <f t="shared" si="150"/>
        <v>0</v>
      </c>
      <c r="L192" s="71">
        <f t="shared" si="150"/>
        <v>0</v>
      </c>
      <c r="M192" s="71">
        <f t="shared" si="150"/>
        <v>0</v>
      </c>
      <c r="N192" s="71">
        <f t="shared" si="150"/>
        <v>0</v>
      </c>
      <c r="O192" s="71">
        <f t="shared" si="150"/>
        <v>0</v>
      </c>
      <c r="P192" s="71">
        <f t="shared" si="150"/>
        <v>0</v>
      </c>
      <c r="Q192" s="71">
        <f t="shared" si="150"/>
        <v>0</v>
      </c>
      <c r="R192" s="71">
        <f t="shared" si="150"/>
        <v>0</v>
      </c>
      <c r="S192" s="71">
        <f t="shared" si="150"/>
        <v>0</v>
      </c>
      <c r="T192" s="71">
        <f t="shared" si="150"/>
        <v>0</v>
      </c>
      <c r="U192" s="71">
        <f t="shared" si="150"/>
        <v>0</v>
      </c>
      <c r="V192" s="71">
        <f t="shared" si="150"/>
        <v>0</v>
      </c>
      <c r="W192" s="71">
        <f t="shared" si="150"/>
        <v>0</v>
      </c>
      <c r="X192" s="71">
        <f t="shared" si="150"/>
        <v>0</v>
      </c>
      <c r="Y192" s="275"/>
      <c r="Z192" s="275"/>
      <c r="AA192" s="275"/>
      <c r="AB192" s="275"/>
      <c r="AC192" s="275"/>
      <c r="AD192" s="275"/>
      <c r="AE192" s="275"/>
      <c r="AF192" s="275"/>
      <c r="AG192" s="275"/>
      <c r="AH192" s="275"/>
      <c r="AI192" s="275"/>
      <c r="AJ192" s="275"/>
      <c r="AK192" s="275"/>
      <c r="AL192" s="275"/>
      <c r="AM192" s="275"/>
      <c r="AN192" s="275"/>
      <c r="AO192" s="275"/>
      <c r="AP192" s="275"/>
      <c r="AQ192" s="275"/>
      <c r="AR192" s="275"/>
      <c r="AS192" s="275"/>
      <c r="AT192" s="275"/>
      <c r="AU192" s="275"/>
      <c r="AV192" s="275"/>
      <c r="AW192" s="275"/>
      <c r="AX192" s="275"/>
      <c r="AY192" s="275"/>
      <c r="AZ192" s="275"/>
      <c r="BA192" s="275"/>
      <c r="BB192" s="275"/>
      <c r="BC192" s="275"/>
      <c r="BD192" s="275"/>
    </row>
    <row r="193" spans="1:56" ht="76.5" outlineLevel="1" x14ac:dyDescent="0.2">
      <c r="A193" s="4">
        <v>113</v>
      </c>
      <c r="B193" s="199" t="s">
        <v>190</v>
      </c>
      <c r="C193" s="191" t="s">
        <v>99</v>
      </c>
      <c r="D193" s="7"/>
      <c r="E193" s="124">
        <f t="shared" si="140"/>
        <v>0</v>
      </c>
      <c r="F193" s="64"/>
      <c r="G193" s="64"/>
      <c r="H193" s="64"/>
      <c r="I193" s="64">
        <f>J193+K193+L193</f>
        <v>0</v>
      </c>
      <c r="J193" s="64"/>
      <c r="K193" s="64"/>
      <c r="L193" s="64"/>
      <c r="M193" s="64">
        <f>N193+O193+P193</f>
        <v>0</v>
      </c>
      <c r="N193" s="59"/>
      <c r="O193" s="59"/>
      <c r="P193" s="59"/>
      <c r="Q193" s="64">
        <f>R193+S193+T193</f>
        <v>0</v>
      </c>
      <c r="R193" s="59"/>
      <c r="S193" s="59"/>
      <c r="T193" s="59"/>
      <c r="U193" s="64">
        <f>V193+W193+X193</f>
        <v>0</v>
      </c>
      <c r="V193" s="59"/>
      <c r="W193" s="59"/>
      <c r="X193" s="148"/>
    </row>
    <row r="194" spans="1:56" ht="76.5" outlineLevel="1" x14ac:dyDescent="0.2">
      <c r="A194" s="4">
        <v>114</v>
      </c>
      <c r="B194" s="199" t="s">
        <v>366</v>
      </c>
      <c r="C194" s="191" t="s">
        <v>99</v>
      </c>
      <c r="D194" s="7"/>
      <c r="E194" s="124">
        <f t="shared" si="140"/>
        <v>0</v>
      </c>
      <c r="F194" s="64"/>
      <c r="G194" s="64"/>
      <c r="H194" s="64"/>
      <c r="I194" s="64">
        <f>J194+K194+L194</f>
        <v>0</v>
      </c>
      <c r="J194" s="64"/>
      <c r="K194" s="64"/>
      <c r="L194" s="64"/>
      <c r="M194" s="64">
        <f>N194+O194+P194</f>
        <v>0</v>
      </c>
      <c r="N194" s="59"/>
      <c r="O194" s="59"/>
      <c r="P194" s="59"/>
      <c r="Q194" s="64">
        <f>R194+S194+T194</f>
        <v>0</v>
      </c>
      <c r="R194" s="59"/>
      <c r="S194" s="59"/>
      <c r="T194" s="59"/>
      <c r="U194" s="64">
        <f>V194+W194+X194</f>
        <v>0</v>
      </c>
      <c r="V194" s="59"/>
      <c r="W194" s="59"/>
      <c r="X194" s="148"/>
    </row>
    <row r="195" spans="1:56" ht="76.5" outlineLevel="1" x14ac:dyDescent="0.2">
      <c r="A195" s="4">
        <v>115</v>
      </c>
      <c r="B195" s="199" t="s">
        <v>367</v>
      </c>
      <c r="C195" s="191" t="s">
        <v>99</v>
      </c>
      <c r="D195" s="7"/>
      <c r="E195" s="124">
        <f t="shared" si="140"/>
        <v>0</v>
      </c>
      <c r="F195" s="64"/>
      <c r="G195" s="64"/>
      <c r="H195" s="64"/>
      <c r="I195" s="64">
        <f>J195+K195+L195</f>
        <v>0</v>
      </c>
      <c r="J195" s="64"/>
      <c r="K195" s="64"/>
      <c r="L195" s="64"/>
      <c r="M195" s="64">
        <f>N195+O195+P195</f>
        <v>0</v>
      </c>
      <c r="N195" s="59"/>
      <c r="O195" s="59"/>
      <c r="P195" s="59"/>
      <c r="Q195" s="64">
        <f>R195+S195+T195</f>
        <v>0</v>
      </c>
      <c r="R195" s="59"/>
      <c r="S195" s="59"/>
      <c r="T195" s="59"/>
      <c r="U195" s="64">
        <f>V195+W195+X195</f>
        <v>0</v>
      </c>
      <c r="V195" s="59"/>
      <c r="W195" s="59"/>
      <c r="X195" s="148"/>
    </row>
    <row r="196" spans="1:56" ht="76.5" outlineLevel="1" x14ac:dyDescent="0.2">
      <c r="A196" s="4">
        <v>116</v>
      </c>
      <c r="B196" s="199" t="s">
        <v>368</v>
      </c>
      <c r="C196" s="191" t="s">
        <v>99</v>
      </c>
      <c r="D196" s="7"/>
      <c r="E196" s="124">
        <f t="shared" si="140"/>
        <v>0</v>
      </c>
      <c r="F196" s="64"/>
      <c r="G196" s="64"/>
      <c r="H196" s="64"/>
      <c r="I196" s="64">
        <f>J196+K196+L196</f>
        <v>0</v>
      </c>
      <c r="J196" s="64"/>
      <c r="K196" s="64"/>
      <c r="L196" s="64"/>
      <c r="M196" s="64">
        <f>N196+O196+P196</f>
        <v>0</v>
      </c>
      <c r="N196" s="59"/>
      <c r="O196" s="59"/>
      <c r="P196" s="59"/>
      <c r="Q196" s="64">
        <f>R196+S196+T196</f>
        <v>0</v>
      </c>
      <c r="R196" s="59"/>
      <c r="S196" s="59"/>
      <c r="T196" s="59"/>
      <c r="U196" s="64">
        <f>V196+W196+X196</f>
        <v>0</v>
      </c>
      <c r="V196" s="59"/>
      <c r="W196" s="59"/>
      <c r="X196" s="148"/>
    </row>
    <row r="197" spans="1:56" s="24" customFormat="1" ht="63.75" outlineLevel="1" x14ac:dyDescent="0.2">
      <c r="A197" s="22"/>
      <c r="B197" s="215" t="s">
        <v>369</v>
      </c>
      <c r="C197" s="190" t="s">
        <v>191</v>
      </c>
      <c r="D197" s="26"/>
      <c r="E197" s="71"/>
      <c r="F197" s="71"/>
      <c r="G197" s="71"/>
      <c r="H197" s="71"/>
      <c r="I197" s="71"/>
      <c r="J197" s="71"/>
      <c r="K197" s="71"/>
      <c r="L197" s="71"/>
      <c r="M197" s="71"/>
      <c r="N197" s="81"/>
      <c r="O197" s="81"/>
      <c r="P197" s="81"/>
      <c r="Q197" s="81"/>
      <c r="R197" s="81"/>
      <c r="S197" s="81"/>
      <c r="T197" s="81"/>
      <c r="U197" s="81"/>
      <c r="V197" s="81"/>
      <c r="W197" s="81"/>
      <c r="X197" s="81"/>
      <c r="Y197" s="275"/>
      <c r="Z197" s="275"/>
      <c r="AA197" s="275"/>
      <c r="AB197" s="275"/>
      <c r="AC197" s="275"/>
      <c r="AD197" s="275"/>
      <c r="AE197" s="275"/>
      <c r="AF197" s="275"/>
      <c r="AG197" s="275"/>
      <c r="AH197" s="275"/>
      <c r="AI197" s="275"/>
      <c r="AJ197" s="275"/>
      <c r="AK197" s="275"/>
      <c r="AL197" s="275"/>
      <c r="AM197" s="275"/>
      <c r="AN197" s="275"/>
      <c r="AO197" s="275"/>
      <c r="AP197" s="275"/>
      <c r="AQ197" s="275"/>
      <c r="AR197" s="275"/>
      <c r="AS197" s="275"/>
      <c r="AT197" s="275"/>
      <c r="AU197" s="275"/>
      <c r="AV197" s="275"/>
      <c r="AW197" s="275"/>
      <c r="AX197" s="275"/>
      <c r="AY197" s="275"/>
      <c r="AZ197" s="275"/>
      <c r="BA197" s="275"/>
      <c r="BB197" s="275"/>
      <c r="BC197" s="275"/>
      <c r="BD197" s="275"/>
    </row>
    <row r="198" spans="1:56" s="21" customFormat="1" ht="86.25" customHeight="1" x14ac:dyDescent="0.2">
      <c r="A198" s="20"/>
      <c r="B198" s="208" t="s">
        <v>192</v>
      </c>
      <c r="C198" s="208"/>
      <c r="D198" s="20"/>
      <c r="E198" s="55">
        <f>E199+E201+E217+E221+E200</f>
        <v>777122.39</v>
      </c>
      <c r="F198" s="55">
        <f>F199+F201+F217+F221+F200</f>
        <v>3993.5</v>
      </c>
      <c r="G198" s="55">
        <f>G199+G201+G217+G221+G200</f>
        <v>461480.29</v>
      </c>
      <c r="H198" s="55">
        <f t="shared" ref="H198" si="151">H199+H201+H217+H221</f>
        <v>311648.59999999998</v>
      </c>
      <c r="I198" s="55">
        <f t="shared" ref="I198" si="152">I199+I201+I217+I221</f>
        <v>822593.9</v>
      </c>
      <c r="J198" s="55">
        <f t="shared" ref="J198" si="153">J199+J201+J217+J221</f>
        <v>0</v>
      </c>
      <c r="K198" s="55">
        <f t="shared" ref="K198" si="154">K199+K201+K217+K221</f>
        <v>424396</v>
      </c>
      <c r="L198" s="55">
        <f t="shared" ref="L198" si="155">L199+L201+L217+L221</f>
        <v>398197.9</v>
      </c>
      <c r="M198" s="55">
        <f t="shared" ref="M198" si="156">M199+M201+M217+M221</f>
        <v>3940080</v>
      </c>
      <c r="N198" s="55">
        <f t="shared" ref="N198" si="157">N199+N201+N217+N221</f>
        <v>0</v>
      </c>
      <c r="O198" s="55">
        <f t="shared" ref="O198" si="158">O199+O201+O217+O221</f>
        <v>0</v>
      </c>
      <c r="P198" s="55">
        <f t="shared" ref="P198" si="159">P199+P201+P217+P221</f>
        <v>3940080</v>
      </c>
      <c r="Q198" s="55">
        <f t="shared" ref="Q198" si="160">Q199+Q201+Q217+Q221</f>
        <v>1880160</v>
      </c>
      <c r="R198" s="55">
        <f t="shared" ref="R198" si="161">R199+R201+R217+R221</f>
        <v>0</v>
      </c>
      <c r="S198" s="55">
        <f t="shared" ref="S198" si="162">S199+S201+S217+S221</f>
        <v>0</v>
      </c>
      <c r="T198" s="55">
        <f t="shared" ref="T198" si="163">T199+T201+T217+T221</f>
        <v>1880160</v>
      </c>
      <c r="U198" s="55">
        <f t="shared" ref="U198" si="164">U199+U201+U217+U221</f>
        <v>1566800</v>
      </c>
      <c r="V198" s="55">
        <f t="shared" ref="V198" si="165">V199+V201+V217+V221</f>
        <v>0</v>
      </c>
      <c r="W198" s="55">
        <f t="shared" ref="W198" si="166">W199+W201+W217+W221</f>
        <v>0</v>
      </c>
      <c r="X198" s="55">
        <f t="shared" ref="X198" si="167">X199+X201+X217+X221</f>
        <v>1566800</v>
      </c>
      <c r="Y198" s="275"/>
      <c r="Z198" s="275"/>
      <c r="AA198" s="275"/>
      <c r="AB198" s="275"/>
      <c r="AC198" s="275"/>
      <c r="AD198" s="275"/>
      <c r="AE198" s="275"/>
      <c r="AF198" s="275"/>
      <c r="AG198" s="275"/>
      <c r="AH198" s="275"/>
      <c r="AI198" s="275"/>
      <c r="AJ198" s="275"/>
      <c r="AK198" s="275"/>
      <c r="AL198" s="275"/>
      <c r="AM198" s="275"/>
      <c r="AN198" s="275"/>
      <c r="AO198" s="275"/>
      <c r="AP198" s="275"/>
      <c r="AQ198" s="275"/>
      <c r="AR198" s="275"/>
      <c r="AS198" s="275"/>
      <c r="AT198" s="275"/>
      <c r="AU198" s="275"/>
      <c r="AV198" s="275"/>
      <c r="AW198" s="275"/>
      <c r="AX198" s="275"/>
      <c r="AY198" s="275"/>
      <c r="AZ198" s="275"/>
      <c r="BA198" s="275"/>
      <c r="BB198" s="275"/>
      <c r="BC198" s="275"/>
      <c r="BD198" s="275"/>
    </row>
    <row r="199" spans="1:56" s="24" customFormat="1" ht="39.75" customHeight="1" outlineLevel="1" x14ac:dyDescent="0.2">
      <c r="A199" s="22"/>
      <c r="B199" s="215" t="s">
        <v>370</v>
      </c>
      <c r="C199" s="190" t="s">
        <v>186</v>
      </c>
      <c r="D199" s="47"/>
      <c r="E199" s="84"/>
      <c r="F199" s="84"/>
      <c r="G199" s="84"/>
      <c r="H199" s="84"/>
      <c r="I199" s="84"/>
      <c r="J199" s="84"/>
      <c r="K199" s="84"/>
      <c r="L199" s="84"/>
      <c r="M199" s="84"/>
      <c r="N199" s="81"/>
      <c r="O199" s="81"/>
      <c r="P199" s="81"/>
      <c r="Q199" s="81"/>
      <c r="R199" s="81"/>
      <c r="S199" s="81"/>
      <c r="T199" s="81"/>
      <c r="U199" s="81"/>
      <c r="V199" s="81"/>
      <c r="W199" s="81"/>
      <c r="X199" s="81"/>
      <c r="Y199" s="275"/>
      <c r="Z199" s="275"/>
      <c r="AA199" s="275"/>
      <c r="AB199" s="275"/>
      <c r="AC199" s="275"/>
      <c r="AD199" s="275"/>
      <c r="AE199" s="275"/>
      <c r="AF199" s="275"/>
      <c r="AG199" s="275"/>
      <c r="AH199" s="275"/>
      <c r="AI199" s="275"/>
      <c r="AJ199" s="275"/>
      <c r="AK199" s="275"/>
      <c r="AL199" s="275"/>
      <c r="AM199" s="275"/>
      <c r="AN199" s="275"/>
      <c r="AO199" s="275"/>
      <c r="AP199" s="275"/>
      <c r="AQ199" s="275"/>
      <c r="AR199" s="275"/>
      <c r="AS199" s="275"/>
      <c r="AT199" s="275"/>
      <c r="AU199" s="275"/>
      <c r="AV199" s="275"/>
      <c r="AW199" s="275"/>
      <c r="AX199" s="275"/>
      <c r="AY199" s="275"/>
      <c r="AZ199" s="275"/>
      <c r="BA199" s="275"/>
      <c r="BB199" s="275"/>
      <c r="BC199" s="275"/>
      <c r="BD199" s="275"/>
    </row>
    <row r="200" spans="1:56" s="174" customFormat="1" ht="64.5" customHeight="1" outlineLevel="1" x14ac:dyDescent="0.2">
      <c r="A200" s="218">
        <v>117</v>
      </c>
      <c r="B200" s="250" t="s">
        <v>273</v>
      </c>
      <c r="C200" s="185" t="s">
        <v>186</v>
      </c>
      <c r="D200" s="172"/>
      <c r="E200" s="288">
        <v>62948.800000000003</v>
      </c>
      <c r="F200" s="212">
        <v>1319</v>
      </c>
      <c r="G200" s="212">
        <v>61629.8</v>
      </c>
      <c r="H200" s="219"/>
      <c r="I200" s="219"/>
      <c r="J200" s="219"/>
      <c r="K200" s="219"/>
      <c r="L200" s="219"/>
      <c r="M200" s="219"/>
      <c r="N200" s="220"/>
      <c r="O200" s="220"/>
      <c r="P200" s="220"/>
      <c r="Q200" s="220"/>
      <c r="R200" s="220"/>
      <c r="S200" s="220"/>
      <c r="T200" s="220"/>
      <c r="U200" s="220"/>
      <c r="V200" s="220"/>
      <c r="W200" s="220"/>
      <c r="X200" s="220"/>
      <c r="Y200" s="280"/>
      <c r="Z200" s="280"/>
      <c r="AA200" s="280"/>
      <c r="AB200" s="280"/>
      <c r="AC200" s="280"/>
      <c r="AD200" s="280"/>
      <c r="AE200" s="280"/>
      <c r="AF200" s="280"/>
      <c r="AG200" s="280"/>
      <c r="AH200" s="280"/>
      <c r="AI200" s="280"/>
      <c r="AJ200" s="280"/>
      <c r="AK200" s="280"/>
      <c r="AL200" s="280"/>
      <c r="AM200" s="280"/>
      <c r="AN200" s="280"/>
      <c r="AO200" s="280"/>
      <c r="AP200" s="280"/>
      <c r="AQ200" s="280"/>
      <c r="AR200" s="280"/>
      <c r="AS200" s="280"/>
      <c r="AT200" s="280"/>
      <c r="AU200" s="280"/>
      <c r="AV200" s="280"/>
      <c r="AW200" s="280"/>
      <c r="AX200" s="280"/>
      <c r="AY200" s="280"/>
      <c r="AZ200" s="280"/>
      <c r="BA200" s="280"/>
      <c r="BB200" s="280"/>
      <c r="BC200" s="280"/>
      <c r="BD200" s="280"/>
    </row>
    <row r="201" spans="1:56" s="24" customFormat="1" ht="25.5" outlineLevel="1" x14ac:dyDescent="0.2">
      <c r="A201" s="22" t="s">
        <v>405</v>
      </c>
      <c r="B201" s="230" t="s">
        <v>371</v>
      </c>
      <c r="C201" s="190"/>
      <c r="D201" s="23"/>
      <c r="E201" s="56">
        <f>SUM(E202:E207)</f>
        <v>714173.59</v>
      </c>
      <c r="F201" s="56">
        <f t="shared" ref="F201:X201" si="168">SUM(F202:F207)</f>
        <v>2674.5</v>
      </c>
      <c r="G201" s="56">
        <f t="shared" si="168"/>
        <v>399850.49</v>
      </c>
      <c r="H201" s="56">
        <f t="shared" si="168"/>
        <v>311648.59999999998</v>
      </c>
      <c r="I201" s="56">
        <f t="shared" si="168"/>
        <v>822593.9</v>
      </c>
      <c r="J201" s="56">
        <f t="shared" si="168"/>
        <v>0</v>
      </c>
      <c r="K201" s="56">
        <f t="shared" si="168"/>
        <v>424396</v>
      </c>
      <c r="L201" s="56">
        <f t="shared" si="168"/>
        <v>398197.9</v>
      </c>
      <c r="M201" s="56">
        <f t="shared" si="168"/>
        <v>3940080</v>
      </c>
      <c r="N201" s="56">
        <f t="shared" si="168"/>
        <v>0</v>
      </c>
      <c r="O201" s="56">
        <f t="shared" si="168"/>
        <v>0</v>
      </c>
      <c r="P201" s="56">
        <f t="shared" si="168"/>
        <v>3940080</v>
      </c>
      <c r="Q201" s="56">
        <f t="shared" si="168"/>
        <v>1880160</v>
      </c>
      <c r="R201" s="56">
        <f t="shared" si="168"/>
        <v>0</v>
      </c>
      <c r="S201" s="56">
        <f t="shared" si="168"/>
        <v>0</v>
      </c>
      <c r="T201" s="56">
        <f t="shared" si="168"/>
        <v>1880160</v>
      </c>
      <c r="U201" s="56">
        <f t="shared" si="168"/>
        <v>1566800</v>
      </c>
      <c r="V201" s="56">
        <f t="shared" si="168"/>
        <v>0</v>
      </c>
      <c r="W201" s="56">
        <f t="shared" si="168"/>
        <v>0</v>
      </c>
      <c r="X201" s="56">
        <f t="shared" si="168"/>
        <v>1566800</v>
      </c>
      <c r="Y201" s="275"/>
      <c r="Z201" s="275"/>
      <c r="AA201" s="275"/>
      <c r="AB201" s="275"/>
      <c r="AC201" s="275"/>
      <c r="AD201" s="275"/>
      <c r="AE201" s="275"/>
      <c r="AF201" s="275"/>
      <c r="AG201" s="275"/>
      <c r="AH201" s="275"/>
      <c r="AI201" s="275"/>
      <c r="AJ201" s="275"/>
      <c r="AK201" s="275"/>
      <c r="AL201" s="275"/>
      <c r="AM201" s="275"/>
      <c r="AN201" s="275"/>
      <c r="AO201" s="275"/>
      <c r="AP201" s="275"/>
      <c r="AQ201" s="275"/>
      <c r="AR201" s="275"/>
      <c r="AS201" s="275"/>
      <c r="AT201" s="275"/>
      <c r="AU201" s="275"/>
      <c r="AV201" s="275"/>
      <c r="AW201" s="275"/>
      <c r="AX201" s="275"/>
      <c r="AY201" s="275"/>
      <c r="AZ201" s="275"/>
      <c r="BA201" s="275"/>
      <c r="BB201" s="275"/>
      <c r="BC201" s="275"/>
      <c r="BD201" s="275"/>
    </row>
    <row r="202" spans="1:56" ht="51" outlineLevel="1" x14ac:dyDescent="0.2">
      <c r="A202" s="179">
        <v>118</v>
      </c>
      <c r="B202" s="194" t="s">
        <v>47</v>
      </c>
      <c r="C202" s="191" t="s">
        <v>186</v>
      </c>
      <c r="D202" s="11"/>
      <c r="E202" s="124">
        <f t="shared" ref="E202:E233" si="169">F202+G202+H202</f>
        <v>6175.2</v>
      </c>
      <c r="F202" s="4">
        <v>1620.8</v>
      </c>
      <c r="G202" s="4"/>
      <c r="H202" s="4">
        <v>4554.3999999999996</v>
      </c>
      <c r="I202" s="96">
        <f t="shared" ref="I202:I207" si="170">J202+K202+L202</f>
        <v>6180</v>
      </c>
      <c r="J202" s="4"/>
      <c r="K202" s="4"/>
      <c r="L202" s="4">
        <v>6180</v>
      </c>
      <c r="M202" s="96">
        <f t="shared" ref="M202:M207" si="171">N202+O202+P202</f>
        <v>18540</v>
      </c>
      <c r="N202" s="4"/>
      <c r="O202" s="4"/>
      <c r="P202" s="4">
        <f>6180*3</f>
        <v>18540</v>
      </c>
      <c r="Q202" s="96">
        <f>R202+S202+T202</f>
        <v>37080</v>
      </c>
      <c r="R202" s="4"/>
      <c r="S202" s="4"/>
      <c r="T202" s="4">
        <f>6180*6</f>
        <v>37080</v>
      </c>
      <c r="U202" s="96">
        <f>V202+W202+X202</f>
        <v>30900</v>
      </c>
      <c r="V202" s="4"/>
      <c r="W202" s="4"/>
      <c r="X202" s="4">
        <f>6180*5</f>
        <v>30900</v>
      </c>
    </row>
    <row r="203" spans="1:56" ht="51" outlineLevel="1" x14ac:dyDescent="0.2">
      <c r="A203" s="179">
        <v>119</v>
      </c>
      <c r="B203" s="194" t="s">
        <v>48</v>
      </c>
      <c r="C203" s="191" t="s">
        <v>186</v>
      </c>
      <c r="D203" s="10"/>
      <c r="E203" s="124">
        <f t="shared" si="169"/>
        <v>6175.2</v>
      </c>
      <c r="F203" s="4">
        <v>81</v>
      </c>
      <c r="G203" s="4"/>
      <c r="H203" s="4">
        <v>6094.2</v>
      </c>
      <c r="I203" s="96">
        <f t="shared" si="170"/>
        <v>6180</v>
      </c>
      <c r="J203" s="4"/>
      <c r="K203" s="4"/>
      <c r="L203" s="4">
        <v>6180</v>
      </c>
      <c r="M203" s="96">
        <f t="shared" si="171"/>
        <v>18540</v>
      </c>
      <c r="N203" s="4"/>
      <c r="O203" s="4"/>
      <c r="P203" s="4">
        <f>6180*3</f>
        <v>18540</v>
      </c>
      <c r="Q203" s="96">
        <f t="shared" ref="Q203:Q213" si="172">R203+S203+T203</f>
        <v>37080</v>
      </c>
      <c r="R203" s="4"/>
      <c r="S203" s="4"/>
      <c r="T203" s="4">
        <f>6180*6</f>
        <v>37080</v>
      </c>
      <c r="U203" s="96">
        <f>V203+W203+X203</f>
        <v>30900</v>
      </c>
      <c r="V203" s="4"/>
      <c r="W203" s="4"/>
      <c r="X203" s="4">
        <f>6180*5</f>
        <v>30900</v>
      </c>
    </row>
    <row r="204" spans="1:56" ht="38.25" outlineLevel="1" x14ac:dyDescent="0.2">
      <c r="A204" s="179">
        <v>120</v>
      </c>
      <c r="B204" s="251" t="s">
        <v>49</v>
      </c>
      <c r="C204" s="191" t="s">
        <v>186</v>
      </c>
      <c r="D204" s="8"/>
      <c r="E204" s="124">
        <f t="shared" si="169"/>
        <v>300000</v>
      </c>
      <c r="F204" s="4"/>
      <c r="G204" s="4"/>
      <c r="H204" s="96">
        <v>300000</v>
      </c>
      <c r="I204" s="96">
        <f t="shared" si="170"/>
        <v>300000</v>
      </c>
      <c r="J204" s="4"/>
      <c r="K204" s="4"/>
      <c r="L204" s="96">
        <v>300000</v>
      </c>
      <c r="M204" s="96">
        <f t="shared" si="171"/>
        <v>900000</v>
      </c>
      <c r="N204" s="4"/>
      <c r="O204" s="4"/>
      <c r="P204" s="96">
        <f>300000*3</f>
        <v>900000</v>
      </c>
      <c r="Q204" s="96">
        <f t="shared" si="172"/>
        <v>1800000</v>
      </c>
      <c r="R204" s="4"/>
      <c r="S204" s="4"/>
      <c r="T204" s="96">
        <f>300000*6</f>
        <v>1800000</v>
      </c>
      <c r="U204" s="96">
        <f>V204+W204+X204</f>
        <v>1500000</v>
      </c>
      <c r="V204" s="4"/>
      <c r="W204" s="4"/>
      <c r="X204" s="96">
        <f>300000*5</f>
        <v>1500000</v>
      </c>
    </row>
    <row r="205" spans="1:56" ht="38.25" outlineLevel="1" x14ac:dyDescent="0.2">
      <c r="A205" s="179">
        <v>121</v>
      </c>
      <c r="B205" s="251" t="s">
        <v>50</v>
      </c>
      <c r="C205" s="191" t="s">
        <v>186</v>
      </c>
      <c r="D205" s="6"/>
      <c r="E205" s="124">
        <f t="shared" si="169"/>
        <v>299850.49</v>
      </c>
      <c r="F205" s="4"/>
      <c r="G205" s="4">
        <v>299850.49</v>
      </c>
      <c r="H205" s="4"/>
      <c r="I205" s="96">
        <f t="shared" si="170"/>
        <v>409797.9</v>
      </c>
      <c r="J205" s="4"/>
      <c r="K205" s="4">
        <v>325960</v>
      </c>
      <c r="L205" s="4">
        <v>83837.899999999994</v>
      </c>
      <c r="M205" s="96">
        <f t="shared" si="171"/>
        <v>3000000</v>
      </c>
      <c r="N205" s="17"/>
      <c r="O205" s="17"/>
      <c r="P205" s="97">
        <v>3000000</v>
      </c>
      <c r="Q205" s="96">
        <f t="shared" si="172"/>
        <v>0</v>
      </c>
      <c r="R205" s="17"/>
      <c r="S205" s="17"/>
      <c r="T205" s="17"/>
      <c r="U205" s="96">
        <f>V205+W205+X205</f>
        <v>0</v>
      </c>
      <c r="V205" s="17"/>
      <c r="W205" s="17"/>
      <c r="X205" s="111"/>
    </row>
    <row r="206" spans="1:56" ht="38.25" outlineLevel="1" x14ac:dyDescent="0.2">
      <c r="A206" s="179">
        <v>122</v>
      </c>
      <c r="B206" s="194" t="s">
        <v>51</v>
      </c>
      <c r="C206" s="191" t="s">
        <v>186</v>
      </c>
      <c r="D206" s="7"/>
      <c r="E206" s="124">
        <f t="shared" si="169"/>
        <v>100000</v>
      </c>
      <c r="F206" s="4"/>
      <c r="G206" s="4">
        <v>100000</v>
      </c>
      <c r="H206" s="4"/>
      <c r="I206" s="96">
        <f t="shared" si="170"/>
        <v>98436</v>
      </c>
      <c r="J206" s="4"/>
      <c r="K206" s="4">
        <v>98436</v>
      </c>
      <c r="L206" s="4"/>
      <c r="M206" s="96">
        <f t="shared" si="171"/>
        <v>0</v>
      </c>
      <c r="N206" s="17"/>
      <c r="O206" s="17"/>
      <c r="P206" s="17"/>
      <c r="Q206" s="96">
        <f t="shared" si="172"/>
        <v>0</v>
      </c>
      <c r="R206" s="17"/>
      <c r="S206" s="17"/>
      <c r="T206" s="17"/>
      <c r="U206" s="96">
        <f>V206+W206+X206</f>
        <v>0</v>
      </c>
      <c r="V206" s="17"/>
      <c r="W206" s="17"/>
      <c r="X206" s="111"/>
    </row>
    <row r="207" spans="1:56" ht="92.25" customHeight="1" outlineLevel="1" x14ac:dyDescent="0.2">
      <c r="A207" s="179">
        <v>123</v>
      </c>
      <c r="B207" s="194" t="s">
        <v>46</v>
      </c>
      <c r="C207" s="191" t="s">
        <v>52</v>
      </c>
      <c r="D207" s="7"/>
      <c r="E207" s="124">
        <f t="shared" si="169"/>
        <v>1972.7</v>
      </c>
      <c r="F207" s="98">
        <v>972.7</v>
      </c>
      <c r="G207" s="4"/>
      <c r="H207" s="4">
        <v>1000</v>
      </c>
      <c r="I207" s="96">
        <f t="shared" si="170"/>
        <v>2000</v>
      </c>
      <c r="J207" s="4"/>
      <c r="K207" s="4"/>
      <c r="L207" s="4">
        <v>2000</v>
      </c>
      <c r="M207" s="96">
        <f t="shared" si="171"/>
        <v>3000</v>
      </c>
      <c r="N207" s="17"/>
      <c r="O207" s="17"/>
      <c r="P207" s="17">
        <v>3000</v>
      </c>
      <c r="Q207" s="96">
        <f t="shared" si="172"/>
        <v>6000</v>
      </c>
      <c r="R207" s="17"/>
      <c r="S207" s="17"/>
      <c r="T207" s="17">
        <v>6000</v>
      </c>
      <c r="U207" s="17">
        <f>X207</f>
        <v>5000</v>
      </c>
      <c r="V207" s="17"/>
      <c r="W207" s="17"/>
      <c r="X207" s="111">
        <v>5000</v>
      </c>
    </row>
    <row r="208" spans="1:56" ht="92.25" customHeight="1" outlineLevel="1" x14ac:dyDescent="0.2">
      <c r="A208" s="179">
        <v>124</v>
      </c>
      <c r="B208" s="194" t="s">
        <v>400</v>
      </c>
      <c r="C208" s="191"/>
      <c r="D208" s="147"/>
      <c r="E208" s="124"/>
      <c r="F208" s="98"/>
      <c r="G208" s="4"/>
      <c r="H208" s="4"/>
      <c r="I208" s="96"/>
      <c r="J208" s="4"/>
      <c r="K208" s="4"/>
      <c r="L208" s="4"/>
      <c r="M208" s="96"/>
      <c r="N208" s="111"/>
      <c r="O208" s="111"/>
      <c r="P208" s="111"/>
      <c r="Q208" s="96"/>
      <c r="R208" s="111"/>
      <c r="S208" s="111"/>
      <c r="T208" s="111"/>
      <c r="U208" s="111"/>
      <c r="V208" s="111"/>
      <c r="W208" s="111"/>
      <c r="X208" s="111"/>
    </row>
    <row r="209" spans="1:56" ht="71.25" customHeight="1" outlineLevel="1" x14ac:dyDescent="0.2">
      <c r="A209" s="179">
        <v>125</v>
      </c>
      <c r="B209" s="194" t="s">
        <v>401</v>
      </c>
      <c r="C209" s="191"/>
      <c r="D209" s="147"/>
      <c r="E209" s="124"/>
      <c r="F209" s="98"/>
      <c r="G209" s="4"/>
      <c r="H209" s="4"/>
      <c r="I209" s="96"/>
      <c r="J209" s="4"/>
      <c r="K209" s="4"/>
      <c r="L209" s="4"/>
      <c r="M209" s="96"/>
      <c r="N209" s="111"/>
      <c r="O209" s="111"/>
      <c r="P209" s="111"/>
      <c r="Q209" s="96"/>
      <c r="R209" s="111"/>
      <c r="S209" s="111"/>
      <c r="T209" s="111"/>
      <c r="U209" s="111"/>
      <c r="V209" s="111"/>
      <c r="W209" s="111"/>
      <c r="X209" s="111"/>
    </row>
    <row r="210" spans="1:56" ht="60" customHeight="1" outlineLevel="1" x14ac:dyDescent="0.2">
      <c r="A210" s="179">
        <v>126</v>
      </c>
      <c r="B210" s="194" t="s">
        <v>402</v>
      </c>
      <c r="C210" s="191"/>
      <c r="D210" s="147"/>
      <c r="E210" s="124"/>
      <c r="F210" s="98"/>
      <c r="G210" s="4"/>
      <c r="H210" s="4"/>
      <c r="I210" s="96"/>
      <c r="J210" s="4"/>
      <c r="K210" s="4"/>
      <c r="L210" s="4"/>
      <c r="M210" s="96"/>
      <c r="N210" s="111"/>
      <c r="O210" s="111"/>
      <c r="P210" s="111"/>
      <c r="Q210" s="96"/>
      <c r="R210" s="111"/>
      <c r="S210" s="111"/>
      <c r="T210" s="111"/>
      <c r="U210" s="111"/>
      <c r="V210" s="111"/>
      <c r="W210" s="111"/>
      <c r="X210" s="111"/>
    </row>
    <row r="211" spans="1:56" ht="95.25" customHeight="1" outlineLevel="1" x14ac:dyDescent="0.2">
      <c r="A211" s="179">
        <v>127</v>
      </c>
      <c r="B211" s="194" t="s">
        <v>403</v>
      </c>
      <c r="C211" s="191"/>
      <c r="D211" s="147"/>
      <c r="E211" s="124"/>
      <c r="F211" s="98"/>
      <c r="G211" s="4"/>
      <c r="H211" s="4"/>
      <c r="I211" s="96"/>
      <c r="J211" s="4"/>
      <c r="K211" s="4"/>
      <c r="L211" s="4"/>
      <c r="M211" s="96"/>
      <c r="N211" s="111"/>
      <c r="O211" s="111"/>
      <c r="P211" s="111"/>
      <c r="Q211" s="96"/>
      <c r="R211" s="111"/>
      <c r="S211" s="111"/>
      <c r="T211" s="111"/>
      <c r="U211" s="111"/>
      <c r="V211" s="111"/>
      <c r="W211" s="111"/>
      <c r="X211" s="111"/>
    </row>
    <row r="212" spans="1:56" ht="79.5" customHeight="1" outlineLevel="1" x14ac:dyDescent="0.2">
      <c r="A212" s="179">
        <v>128</v>
      </c>
      <c r="B212" s="194" t="s">
        <v>404</v>
      </c>
      <c r="C212" s="191"/>
      <c r="D212" s="147"/>
      <c r="E212" s="124"/>
      <c r="F212" s="98"/>
      <c r="G212" s="4"/>
      <c r="H212" s="4"/>
      <c r="I212" s="96"/>
      <c r="J212" s="4"/>
      <c r="K212" s="4"/>
      <c r="L212" s="4"/>
      <c r="M212" s="96"/>
      <c r="N212" s="111"/>
      <c r="O212" s="111"/>
      <c r="P212" s="111"/>
      <c r="Q212" s="96"/>
      <c r="R212" s="111"/>
      <c r="S212" s="111"/>
      <c r="T212" s="111"/>
      <c r="U212" s="111"/>
      <c r="V212" s="111"/>
      <c r="W212" s="111"/>
      <c r="X212" s="111"/>
    </row>
    <row r="213" spans="1:56" ht="38.25" hidden="1" outlineLevel="1" x14ac:dyDescent="0.2">
      <c r="A213" s="4"/>
      <c r="B213" s="236" t="s">
        <v>194</v>
      </c>
      <c r="C213" s="191" t="s">
        <v>186</v>
      </c>
      <c r="D213" s="13" t="s">
        <v>53</v>
      </c>
      <c r="E213" s="124">
        <f t="shared" si="169"/>
        <v>0</v>
      </c>
      <c r="F213" s="4"/>
      <c r="G213" s="4"/>
      <c r="H213" s="4"/>
      <c r="I213" s="4"/>
      <c r="J213" s="4"/>
      <c r="K213" s="4"/>
      <c r="L213" s="4"/>
      <c r="M213" s="4"/>
      <c r="N213" s="17"/>
      <c r="O213" s="17"/>
      <c r="P213" s="17"/>
      <c r="Q213" s="96">
        <f t="shared" si="172"/>
        <v>0</v>
      </c>
      <c r="R213" s="17"/>
      <c r="S213" s="17"/>
      <c r="T213" s="17"/>
      <c r="U213" s="17"/>
      <c r="V213" s="17"/>
      <c r="W213" s="17"/>
      <c r="X213" s="111"/>
    </row>
    <row r="214" spans="1:56" ht="38.25" hidden="1" outlineLevel="1" x14ac:dyDescent="0.2">
      <c r="A214" s="4"/>
      <c r="B214" s="199" t="s">
        <v>372</v>
      </c>
      <c r="C214" s="191" t="s">
        <v>186</v>
      </c>
      <c r="D214" s="13" t="s">
        <v>53</v>
      </c>
      <c r="E214" s="124">
        <f t="shared" si="169"/>
        <v>0</v>
      </c>
      <c r="F214" s="4"/>
      <c r="G214" s="4"/>
      <c r="H214" s="4"/>
      <c r="I214" s="4"/>
      <c r="J214" s="4"/>
      <c r="K214" s="4"/>
      <c r="L214" s="4"/>
      <c r="M214" s="4"/>
      <c r="N214" s="17"/>
      <c r="O214" s="17"/>
      <c r="P214" s="17"/>
      <c r="Q214" s="17"/>
      <c r="R214" s="17"/>
      <c r="S214" s="17"/>
      <c r="T214" s="17"/>
      <c r="U214" s="17"/>
      <c r="V214" s="17"/>
      <c r="W214" s="17"/>
      <c r="X214" s="111"/>
    </row>
    <row r="215" spans="1:56" ht="38.25" hidden="1" outlineLevel="1" x14ac:dyDescent="0.2">
      <c r="A215" s="4"/>
      <c r="B215" s="199" t="s">
        <v>373</v>
      </c>
      <c r="C215" s="191" t="s">
        <v>186</v>
      </c>
      <c r="D215" s="13" t="s">
        <v>53</v>
      </c>
      <c r="E215" s="124">
        <f t="shared" si="169"/>
        <v>0</v>
      </c>
      <c r="F215" s="4"/>
      <c r="G215" s="4"/>
      <c r="H215" s="4"/>
      <c r="I215" s="4"/>
      <c r="J215" s="4"/>
      <c r="K215" s="4"/>
      <c r="L215" s="4"/>
      <c r="M215" s="4"/>
      <c r="N215" s="17"/>
      <c r="O215" s="17"/>
      <c r="P215" s="17"/>
      <c r="Q215" s="17"/>
      <c r="R215" s="17"/>
      <c r="S215" s="17"/>
      <c r="T215" s="17"/>
      <c r="U215" s="17"/>
      <c r="V215" s="17"/>
      <c r="W215" s="17"/>
      <c r="X215" s="111"/>
    </row>
    <row r="216" spans="1:56" ht="38.25" hidden="1" outlineLevel="1" x14ac:dyDescent="0.2">
      <c r="A216" s="4"/>
      <c r="B216" s="199" t="s">
        <v>374</v>
      </c>
      <c r="C216" s="191" t="s">
        <v>186</v>
      </c>
      <c r="D216" s="13" t="s">
        <v>53</v>
      </c>
      <c r="E216" s="124">
        <f t="shared" si="169"/>
        <v>0</v>
      </c>
      <c r="F216" s="4"/>
      <c r="G216" s="4"/>
      <c r="H216" s="4"/>
      <c r="I216" s="4"/>
      <c r="J216" s="4"/>
      <c r="K216" s="4"/>
      <c r="L216" s="4"/>
      <c r="M216" s="4"/>
      <c r="N216" s="4"/>
      <c r="O216" s="4"/>
      <c r="P216" s="4"/>
      <c r="Q216" s="4"/>
      <c r="R216" s="4"/>
      <c r="S216" s="4"/>
      <c r="T216" s="4"/>
      <c r="U216" s="4"/>
      <c r="V216" s="4"/>
      <c r="W216" s="4"/>
      <c r="X216" s="4"/>
    </row>
    <row r="217" spans="1:56" s="24" customFormat="1" ht="25.5" outlineLevel="1" x14ac:dyDescent="0.2">
      <c r="A217" s="22"/>
      <c r="B217" s="230" t="s">
        <v>375</v>
      </c>
      <c r="C217" s="190"/>
      <c r="D217" s="47"/>
      <c r="E217" s="26">
        <f>SUM(E218:E220)</f>
        <v>0</v>
      </c>
      <c r="F217" s="26">
        <f t="shared" ref="F217:W217" si="173">SUM(F218:F220)</f>
        <v>0</v>
      </c>
      <c r="G217" s="26">
        <f t="shared" si="173"/>
        <v>0</v>
      </c>
      <c r="H217" s="26">
        <f t="shared" si="173"/>
        <v>0</v>
      </c>
      <c r="I217" s="26">
        <f t="shared" si="173"/>
        <v>0</v>
      </c>
      <c r="J217" s="26">
        <f t="shared" si="173"/>
        <v>0</v>
      </c>
      <c r="K217" s="26">
        <f t="shared" si="173"/>
        <v>0</v>
      </c>
      <c r="L217" s="26">
        <f t="shared" si="173"/>
        <v>0</v>
      </c>
      <c r="M217" s="26">
        <f t="shared" si="173"/>
        <v>0</v>
      </c>
      <c r="N217" s="26">
        <f t="shared" si="173"/>
        <v>0</v>
      </c>
      <c r="O217" s="26">
        <f t="shared" si="173"/>
        <v>0</v>
      </c>
      <c r="P217" s="26">
        <f t="shared" si="173"/>
        <v>0</v>
      </c>
      <c r="Q217" s="26">
        <f t="shared" si="173"/>
        <v>0</v>
      </c>
      <c r="R217" s="26">
        <f t="shared" si="173"/>
        <v>0</v>
      </c>
      <c r="S217" s="26">
        <f t="shared" si="173"/>
        <v>0</v>
      </c>
      <c r="T217" s="26">
        <f t="shared" si="173"/>
        <v>0</v>
      </c>
      <c r="U217" s="26">
        <f t="shared" si="173"/>
        <v>0</v>
      </c>
      <c r="V217" s="26">
        <f t="shared" si="173"/>
        <v>0</v>
      </c>
      <c r="W217" s="26">
        <f t="shared" si="173"/>
        <v>0</v>
      </c>
      <c r="X217" s="26">
        <f>SUM(X218:X220)</f>
        <v>0</v>
      </c>
      <c r="Y217" s="275"/>
      <c r="Z217" s="275"/>
      <c r="AA217" s="275"/>
      <c r="AB217" s="275"/>
      <c r="AC217" s="275"/>
      <c r="AD217" s="275"/>
      <c r="AE217" s="275"/>
      <c r="AF217" s="275"/>
      <c r="AG217" s="275"/>
      <c r="AH217" s="275"/>
      <c r="AI217" s="275"/>
      <c r="AJ217" s="275"/>
      <c r="AK217" s="275"/>
      <c r="AL217" s="275"/>
      <c r="AM217" s="275"/>
      <c r="AN217" s="275"/>
      <c r="AO217" s="275"/>
      <c r="AP217" s="275"/>
      <c r="AQ217" s="275"/>
      <c r="AR217" s="275"/>
      <c r="AS217" s="275"/>
      <c r="AT217" s="275"/>
      <c r="AU217" s="275"/>
      <c r="AV217" s="275"/>
      <c r="AW217" s="275"/>
      <c r="AX217" s="275"/>
      <c r="AY217" s="275"/>
      <c r="AZ217" s="275"/>
      <c r="BA217" s="275"/>
      <c r="BB217" s="275"/>
      <c r="BC217" s="275"/>
      <c r="BD217" s="275"/>
    </row>
    <row r="218" spans="1:56" ht="38.25" outlineLevel="1" x14ac:dyDescent="0.2">
      <c r="A218" s="4">
        <v>129</v>
      </c>
      <c r="B218" s="199" t="s">
        <v>376</v>
      </c>
      <c r="C218" s="191" t="s">
        <v>186</v>
      </c>
      <c r="D218" s="13"/>
      <c r="E218" s="124">
        <f t="shared" si="169"/>
        <v>0</v>
      </c>
      <c r="F218" s="7"/>
      <c r="G218" s="7"/>
      <c r="H218" s="7"/>
      <c r="I218" s="7"/>
      <c r="J218" s="7"/>
      <c r="K218" s="7"/>
      <c r="L218" s="7"/>
      <c r="M218" s="7"/>
      <c r="N218" s="17"/>
      <c r="O218" s="17"/>
      <c r="P218" s="17"/>
      <c r="Q218" s="17"/>
      <c r="R218" s="17"/>
      <c r="S218" s="17"/>
      <c r="T218" s="17"/>
      <c r="U218" s="17"/>
      <c r="V218" s="17"/>
      <c r="W218" s="17"/>
      <c r="X218" s="111"/>
    </row>
    <row r="219" spans="1:56" ht="38.25" outlineLevel="1" x14ac:dyDescent="0.2">
      <c r="A219" s="4">
        <v>130</v>
      </c>
      <c r="B219" s="199" t="s">
        <v>377</v>
      </c>
      <c r="C219" s="191" t="s">
        <v>186</v>
      </c>
      <c r="D219" s="11"/>
      <c r="E219" s="124">
        <f t="shared" si="169"/>
        <v>0</v>
      </c>
      <c r="F219" s="7"/>
      <c r="G219" s="7"/>
      <c r="H219" s="7"/>
      <c r="I219" s="7"/>
      <c r="J219" s="7"/>
      <c r="K219" s="7"/>
      <c r="L219" s="7"/>
      <c r="M219" s="7"/>
      <c r="N219" s="17"/>
      <c r="O219" s="17"/>
      <c r="P219" s="17"/>
      <c r="Q219" s="17"/>
      <c r="R219" s="17"/>
      <c r="S219" s="17"/>
      <c r="T219" s="17"/>
      <c r="U219" s="17"/>
      <c r="V219" s="17"/>
      <c r="W219" s="17"/>
      <c r="X219" s="111"/>
    </row>
    <row r="220" spans="1:56" ht="38.25" outlineLevel="1" x14ac:dyDescent="0.2">
      <c r="A220" s="4">
        <v>131</v>
      </c>
      <c r="B220" s="199" t="s">
        <v>378</v>
      </c>
      <c r="C220" s="191" t="s">
        <v>186</v>
      </c>
      <c r="D220" s="4"/>
      <c r="E220" s="124">
        <f t="shared" si="169"/>
        <v>0</v>
      </c>
      <c r="F220" s="7"/>
      <c r="G220" s="7"/>
      <c r="H220" s="7"/>
      <c r="I220" s="7"/>
      <c r="J220" s="7"/>
      <c r="K220" s="7"/>
      <c r="L220" s="7"/>
      <c r="M220" s="7"/>
      <c r="N220" s="17"/>
      <c r="O220" s="17"/>
      <c r="P220" s="17"/>
      <c r="Q220" s="17"/>
      <c r="R220" s="17"/>
      <c r="S220" s="17"/>
      <c r="T220" s="17"/>
      <c r="U220" s="17"/>
      <c r="V220" s="17"/>
      <c r="W220" s="17"/>
      <c r="X220" s="111"/>
    </row>
    <row r="221" spans="1:56" s="24" customFormat="1" ht="22.7" hidden="1" customHeight="1" outlineLevel="1" x14ac:dyDescent="0.2">
      <c r="A221" s="22"/>
      <c r="B221" s="230" t="s">
        <v>379</v>
      </c>
      <c r="C221" s="190"/>
      <c r="D221" s="47"/>
      <c r="E221" s="84">
        <f>SUM(E222:E226)</f>
        <v>0</v>
      </c>
      <c r="F221" s="84">
        <f t="shared" ref="F221:X221" si="174">SUM(F222:F226)</f>
        <v>0</v>
      </c>
      <c r="G221" s="84">
        <f t="shared" si="174"/>
        <v>0</v>
      </c>
      <c r="H221" s="84">
        <f t="shared" si="174"/>
        <v>0</v>
      </c>
      <c r="I221" s="84">
        <f t="shared" si="174"/>
        <v>0</v>
      </c>
      <c r="J221" s="84">
        <f t="shared" si="174"/>
        <v>0</v>
      </c>
      <c r="K221" s="84">
        <f t="shared" si="174"/>
        <v>0</v>
      </c>
      <c r="L221" s="84">
        <f t="shared" si="174"/>
        <v>0</v>
      </c>
      <c r="M221" s="84">
        <f t="shared" si="174"/>
        <v>0</v>
      </c>
      <c r="N221" s="84">
        <f t="shared" si="174"/>
        <v>0</v>
      </c>
      <c r="O221" s="84">
        <f t="shared" si="174"/>
        <v>0</v>
      </c>
      <c r="P221" s="84">
        <f t="shared" si="174"/>
        <v>0</v>
      </c>
      <c r="Q221" s="84">
        <f t="shared" si="174"/>
        <v>0</v>
      </c>
      <c r="R221" s="84">
        <f t="shared" si="174"/>
        <v>0</v>
      </c>
      <c r="S221" s="84">
        <f t="shared" si="174"/>
        <v>0</v>
      </c>
      <c r="T221" s="84">
        <f t="shared" si="174"/>
        <v>0</v>
      </c>
      <c r="U221" s="84">
        <f t="shared" si="174"/>
        <v>0</v>
      </c>
      <c r="V221" s="84">
        <f t="shared" si="174"/>
        <v>0</v>
      </c>
      <c r="W221" s="84">
        <f t="shared" si="174"/>
        <v>0</v>
      </c>
      <c r="X221" s="84">
        <f t="shared" si="174"/>
        <v>0</v>
      </c>
      <c r="Y221" s="275"/>
      <c r="Z221" s="275"/>
      <c r="AA221" s="275"/>
      <c r="AB221" s="275"/>
      <c r="AC221" s="275"/>
      <c r="AD221" s="275"/>
      <c r="AE221" s="275"/>
      <c r="AF221" s="275"/>
      <c r="AG221" s="275"/>
      <c r="AH221" s="275"/>
      <c r="AI221" s="275"/>
      <c r="AJ221" s="275"/>
      <c r="AK221" s="275"/>
      <c r="AL221" s="275"/>
      <c r="AM221" s="275"/>
      <c r="AN221" s="275"/>
      <c r="AO221" s="275"/>
      <c r="AP221" s="275"/>
      <c r="AQ221" s="275"/>
      <c r="AR221" s="275"/>
      <c r="AS221" s="275"/>
      <c r="AT221" s="275"/>
      <c r="AU221" s="275"/>
      <c r="AV221" s="275"/>
      <c r="AW221" s="275"/>
      <c r="AX221" s="275"/>
      <c r="AY221" s="275"/>
      <c r="AZ221" s="275"/>
      <c r="BA221" s="275"/>
      <c r="BB221" s="275"/>
      <c r="BC221" s="275"/>
      <c r="BD221" s="275"/>
    </row>
    <row r="222" spans="1:56" ht="38.25" hidden="1" outlineLevel="1" x14ac:dyDescent="0.2">
      <c r="A222" s="4"/>
      <c r="B222" s="236" t="s">
        <v>195</v>
      </c>
      <c r="C222" s="191" t="s">
        <v>186</v>
      </c>
      <c r="D222" s="13" t="s">
        <v>193</v>
      </c>
      <c r="E222" s="124">
        <f t="shared" si="169"/>
        <v>0</v>
      </c>
      <c r="F222" s="77"/>
      <c r="G222" s="77"/>
      <c r="H222" s="77"/>
      <c r="I222" s="77"/>
      <c r="J222" s="77"/>
      <c r="K222" s="77"/>
      <c r="L222" s="77"/>
      <c r="M222" s="77"/>
      <c r="N222" s="59"/>
      <c r="O222" s="59"/>
      <c r="P222" s="59"/>
      <c r="Q222" s="59"/>
      <c r="R222" s="59"/>
      <c r="S222" s="59"/>
      <c r="T222" s="59"/>
      <c r="U222" s="59"/>
      <c r="V222" s="59"/>
      <c r="W222" s="59"/>
      <c r="X222" s="148"/>
    </row>
    <row r="223" spans="1:56" ht="38.25" hidden="1" outlineLevel="1" x14ac:dyDescent="0.2">
      <c r="A223" s="4"/>
      <c r="B223" s="199" t="s">
        <v>380</v>
      </c>
      <c r="C223" s="191" t="s">
        <v>186</v>
      </c>
      <c r="D223" s="13"/>
      <c r="E223" s="124">
        <f t="shared" si="169"/>
        <v>0</v>
      </c>
      <c r="F223" s="77"/>
      <c r="G223" s="77"/>
      <c r="H223" s="77"/>
      <c r="I223" s="77"/>
      <c r="J223" s="77"/>
      <c r="K223" s="77"/>
      <c r="L223" s="77"/>
      <c r="M223" s="77"/>
      <c r="N223" s="59"/>
      <c r="O223" s="59"/>
      <c r="P223" s="59"/>
      <c r="Q223" s="59"/>
      <c r="R223" s="59"/>
      <c r="S223" s="59"/>
      <c r="T223" s="59"/>
      <c r="U223" s="59"/>
      <c r="V223" s="59"/>
      <c r="W223" s="59"/>
      <c r="X223" s="148"/>
    </row>
    <row r="224" spans="1:56" ht="38.25" hidden="1" outlineLevel="1" x14ac:dyDescent="0.2">
      <c r="A224" s="4"/>
      <c r="B224" s="199" t="s">
        <v>381</v>
      </c>
      <c r="C224" s="191" t="s">
        <v>186</v>
      </c>
      <c r="D224" s="13" t="s">
        <v>197</v>
      </c>
      <c r="E224" s="124">
        <f t="shared" si="169"/>
        <v>0</v>
      </c>
      <c r="F224" s="77"/>
      <c r="G224" s="77"/>
      <c r="H224" s="77"/>
      <c r="I224" s="77"/>
      <c r="J224" s="77"/>
      <c r="K224" s="77"/>
      <c r="L224" s="77"/>
      <c r="M224" s="77"/>
      <c r="N224" s="59"/>
      <c r="O224" s="59"/>
      <c r="P224" s="59"/>
      <c r="Q224" s="59"/>
      <c r="R224" s="59"/>
      <c r="S224" s="59"/>
      <c r="T224" s="59"/>
      <c r="U224" s="59"/>
      <c r="V224" s="59"/>
      <c r="W224" s="59"/>
      <c r="X224" s="148"/>
    </row>
    <row r="225" spans="1:56" ht="38.25" hidden="1" outlineLevel="1" x14ac:dyDescent="0.2">
      <c r="A225" s="4"/>
      <c r="B225" s="199" t="s">
        <v>382</v>
      </c>
      <c r="C225" s="191" t="s">
        <v>186</v>
      </c>
      <c r="D225" s="18"/>
      <c r="E225" s="124">
        <f t="shared" si="169"/>
        <v>0</v>
      </c>
      <c r="F225" s="77"/>
      <c r="G225" s="77"/>
      <c r="H225" s="77"/>
      <c r="I225" s="77"/>
      <c r="J225" s="77"/>
      <c r="K225" s="77"/>
      <c r="L225" s="77"/>
      <c r="M225" s="77"/>
      <c r="N225" s="59"/>
      <c r="O225" s="59"/>
      <c r="P225" s="59"/>
      <c r="Q225" s="59"/>
      <c r="R225" s="59"/>
      <c r="S225" s="59"/>
      <c r="T225" s="59"/>
      <c r="U225" s="59"/>
      <c r="V225" s="59"/>
      <c r="W225" s="59"/>
      <c r="X225" s="148"/>
    </row>
    <row r="226" spans="1:56" ht="38.25" hidden="1" outlineLevel="1" x14ac:dyDescent="0.2">
      <c r="A226" s="4"/>
      <c r="B226" s="236" t="s">
        <v>196</v>
      </c>
      <c r="C226" s="191" t="s">
        <v>186</v>
      </c>
      <c r="D226" s="18"/>
      <c r="E226" s="124">
        <f t="shared" si="169"/>
        <v>0</v>
      </c>
      <c r="F226" s="77"/>
      <c r="G226" s="77"/>
      <c r="H226" s="77"/>
      <c r="I226" s="77"/>
      <c r="J226" s="77"/>
      <c r="K226" s="77"/>
      <c r="L226" s="77"/>
      <c r="M226" s="77"/>
      <c r="N226" s="59"/>
      <c r="O226" s="59"/>
      <c r="P226" s="59"/>
      <c r="Q226" s="59"/>
      <c r="R226" s="59"/>
      <c r="S226" s="59"/>
      <c r="T226" s="59"/>
      <c r="U226" s="59"/>
      <c r="V226" s="59"/>
      <c r="W226" s="59"/>
      <c r="X226" s="148"/>
    </row>
    <row r="227" spans="1:56" ht="92.25" customHeight="1" collapsed="1" x14ac:dyDescent="0.2">
      <c r="A227" s="3">
        <v>3</v>
      </c>
      <c r="B227" s="206" t="s">
        <v>383</v>
      </c>
      <c r="C227" s="206"/>
      <c r="D227" s="42"/>
      <c r="E227" s="137">
        <f>E228+E250+E255</f>
        <v>2030</v>
      </c>
      <c r="F227" s="137">
        <f t="shared" ref="F227:H227" si="175">F228+F250+F255</f>
        <v>2030</v>
      </c>
      <c r="G227" s="137">
        <f t="shared" si="175"/>
        <v>0</v>
      </c>
      <c r="H227" s="137">
        <f t="shared" si="175"/>
        <v>0</v>
      </c>
      <c r="I227" s="163">
        <f>J227+K227+L227</f>
        <v>2030</v>
      </c>
      <c r="J227" s="163">
        <f>J228+J250+J255</f>
        <v>2030</v>
      </c>
      <c r="K227" s="137">
        <f t="shared" ref="K227" si="176">K228+K250+K255</f>
        <v>0</v>
      </c>
      <c r="L227" s="137">
        <f t="shared" ref="L227" si="177">L228+L250+L255</f>
        <v>0</v>
      </c>
      <c r="M227" s="137">
        <f t="shared" ref="M227:N227" si="178">M228+M250+M255</f>
        <v>16390</v>
      </c>
      <c r="N227" s="137">
        <f t="shared" si="178"/>
        <v>14200</v>
      </c>
      <c r="O227" s="137">
        <f t="shared" ref="O227" si="179">O228+O250+O255</f>
        <v>2190</v>
      </c>
      <c r="P227" s="137">
        <f t="shared" ref="P227" si="180">P228+P250+P255</f>
        <v>0</v>
      </c>
      <c r="Q227" s="137">
        <f t="shared" ref="Q227" si="181">Q228+Q250+Q255</f>
        <v>15500000</v>
      </c>
      <c r="R227" s="137">
        <f t="shared" ref="R227:S227" si="182">R228+R250+R255</f>
        <v>0</v>
      </c>
      <c r="S227" s="137">
        <f t="shared" si="182"/>
        <v>0</v>
      </c>
      <c r="T227" s="137">
        <f t="shared" ref="T227" si="183">T228+T250+T255</f>
        <v>15500000</v>
      </c>
      <c r="U227" s="137">
        <f t="shared" ref="U227" si="184">U228+U250+U255</f>
        <v>0</v>
      </c>
      <c r="V227" s="137">
        <f t="shared" ref="V227:W227" si="185">V228+V250+V255</f>
        <v>0</v>
      </c>
      <c r="W227" s="137">
        <f t="shared" si="185"/>
        <v>0</v>
      </c>
      <c r="X227" s="285">
        <f t="shared" ref="X227" si="186">X228+X250+X255</f>
        <v>0</v>
      </c>
    </row>
    <row r="228" spans="1:56" s="21" customFormat="1" ht="35.25" customHeight="1" x14ac:dyDescent="0.2">
      <c r="A228" s="20"/>
      <c r="B228" s="208" t="s">
        <v>198</v>
      </c>
      <c r="C228" s="208"/>
      <c r="D228" s="36"/>
      <c r="E228" s="36">
        <f t="shared" si="169"/>
        <v>2030</v>
      </c>
      <c r="F228" s="75">
        <f t="shared" ref="F228:X228" si="187">F229+F234+F240+F245</f>
        <v>2030</v>
      </c>
      <c r="G228" s="75">
        <f t="shared" si="187"/>
        <v>0</v>
      </c>
      <c r="H228" s="75">
        <f t="shared" si="187"/>
        <v>0</v>
      </c>
      <c r="I228" s="164">
        <f>J228+K228+L228</f>
        <v>2030</v>
      </c>
      <c r="J228" s="164">
        <f t="shared" si="187"/>
        <v>2030</v>
      </c>
      <c r="K228" s="75">
        <f t="shared" si="187"/>
        <v>0</v>
      </c>
      <c r="L228" s="75">
        <f t="shared" si="187"/>
        <v>0</v>
      </c>
      <c r="M228" s="75">
        <f t="shared" si="187"/>
        <v>16390</v>
      </c>
      <c r="N228" s="75">
        <f t="shared" si="187"/>
        <v>14200</v>
      </c>
      <c r="O228" s="75">
        <f t="shared" si="187"/>
        <v>2190</v>
      </c>
      <c r="P228" s="75">
        <f t="shared" si="187"/>
        <v>0</v>
      </c>
      <c r="Q228" s="75">
        <f t="shared" si="187"/>
        <v>15500000</v>
      </c>
      <c r="R228" s="75">
        <f t="shared" si="187"/>
        <v>0</v>
      </c>
      <c r="S228" s="75">
        <f t="shared" si="187"/>
        <v>0</v>
      </c>
      <c r="T228" s="75">
        <f t="shared" si="187"/>
        <v>15500000</v>
      </c>
      <c r="U228" s="75">
        <f t="shared" si="187"/>
        <v>0</v>
      </c>
      <c r="V228" s="75">
        <f t="shared" si="187"/>
        <v>0</v>
      </c>
      <c r="W228" s="75">
        <f t="shared" si="187"/>
        <v>0</v>
      </c>
      <c r="X228" s="75">
        <f t="shared" si="187"/>
        <v>0</v>
      </c>
      <c r="Y228" s="275"/>
      <c r="Z228" s="275"/>
      <c r="AA228" s="275"/>
      <c r="AB228" s="275"/>
      <c r="AC228" s="275"/>
      <c r="AD228" s="275"/>
      <c r="AE228" s="275"/>
      <c r="AF228" s="275"/>
      <c r="AG228" s="275"/>
      <c r="AH228" s="275"/>
      <c r="AI228" s="275"/>
      <c r="AJ228" s="275"/>
      <c r="AK228" s="275"/>
      <c r="AL228" s="275"/>
      <c r="AM228" s="275"/>
      <c r="AN228" s="275"/>
      <c r="AO228" s="275"/>
      <c r="AP228" s="275"/>
      <c r="AQ228" s="275"/>
      <c r="AR228" s="275"/>
      <c r="AS228" s="275"/>
      <c r="AT228" s="275"/>
      <c r="AU228" s="275"/>
      <c r="AV228" s="275"/>
      <c r="AW228" s="275"/>
      <c r="AX228" s="275"/>
      <c r="AY228" s="275"/>
      <c r="AZ228" s="275"/>
      <c r="BA228" s="275"/>
      <c r="BB228" s="275"/>
      <c r="BC228" s="275"/>
      <c r="BD228" s="275"/>
    </row>
    <row r="229" spans="1:56" ht="25.5" outlineLevel="1" x14ac:dyDescent="0.2">
      <c r="A229" s="71"/>
      <c r="B229" s="209" t="s">
        <v>288</v>
      </c>
      <c r="C229" s="209"/>
      <c r="D229" s="71"/>
      <c r="E229" s="138">
        <f>E230+E231+E232+E233</f>
        <v>2030</v>
      </c>
      <c r="F229" s="138">
        <f>F230+F231+F232+F233</f>
        <v>2030</v>
      </c>
      <c r="G229" s="138">
        <f t="shared" ref="G229:J229" si="188">G230+G231+G232+G233</f>
        <v>0</v>
      </c>
      <c r="H229" s="138">
        <f t="shared" si="188"/>
        <v>0</v>
      </c>
      <c r="I229" s="165">
        <f>J229+K229+L229</f>
        <v>2030</v>
      </c>
      <c r="J229" s="165">
        <f t="shared" si="188"/>
        <v>2030</v>
      </c>
      <c r="K229" s="138">
        <f>K230+K231+K232+K233</f>
        <v>0</v>
      </c>
      <c r="L229" s="138">
        <f t="shared" ref="L229" si="189">L230+L231+L232+L233</f>
        <v>0</v>
      </c>
      <c r="M229" s="138">
        <f t="shared" ref="M229" si="190">M230+M231+M232+M233</f>
        <v>6090</v>
      </c>
      <c r="N229" s="138">
        <f t="shared" ref="N229" si="191">N230+N231+N232+N233</f>
        <v>3900</v>
      </c>
      <c r="O229" s="138">
        <f t="shared" ref="O229" si="192">O230+O231+O232+O233</f>
        <v>2190</v>
      </c>
      <c r="P229" s="138">
        <f>P230+P231+P232+P233</f>
        <v>0</v>
      </c>
      <c r="Q229" s="138">
        <f t="shared" ref="Q229" si="193">Q230+Q231+Q232+Q233</f>
        <v>0</v>
      </c>
      <c r="R229" s="138">
        <f t="shared" ref="R229" si="194">R230+R231+R232+R233</f>
        <v>0</v>
      </c>
      <c r="S229" s="138">
        <f t="shared" ref="S229" si="195">S230+S231+S232+S233</f>
        <v>0</v>
      </c>
      <c r="T229" s="138">
        <f t="shared" ref="T229" si="196">T230+T231+T232+T233</f>
        <v>0</v>
      </c>
      <c r="U229" s="138">
        <f>U230+U231+U232+U233</f>
        <v>0</v>
      </c>
      <c r="V229" s="138">
        <f t="shared" ref="V229" si="197">V230+V231+V232+V233</f>
        <v>0</v>
      </c>
      <c r="W229" s="138">
        <f t="shared" ref="W229" si="198">W230+W231+W232+W233</f>
        <v>0</v>
      </c>
      <c r="X229" s="286">
        <f t="shared" ref="X229" si="199">X230+X231+X232+X233</f>
        <v>0</v>
      </c>
    </row>
    <row r="230" spans="1:56" ht="76.5" outlineLevel="1" x14ac:dyDescent="0.2">
      <c r="A230" s="4">
        <v>132</v>
      </c>
      <c r="B230" s="199" t="s">
        <v>64</v>
      </c>
      <c r="C230" s="191" t="s">
        <v>289</v>
      </c>
      <c r="D230" s="7"/>
      <c r="E230" s="124">
        <f t="shared" si="169"/>
        <v>730</v>
      </c>
      <c r="F230" s="64">
        <v>730</v>
      </c>
      <c r="G230" s="64"/>
      <c r="H230" s="64"/>
      <c r="I230" s="64">
        <f>J230</f>
        <v>730</v>
      </c>
      <c r="J230" s="64">
        <v>730</v>
      </c>
      <c r="K230" s="64"/>
      <c r="L230" s="64"/>
      <c r="M230" s="168">
        <f>O230</f>
        <v>2190</v>
      </c>
      <c r="N230" s="167"/>
      <c r="O230" s="167">
        <v>2190</v>
      </c>
      <c r="P230" s="59"/>
      <c r="Q230" s="59"/>
      <c r="R230" s="59"/>
      <c r="S230" s="59"/>
      <c r="T230" s="59"/>
      <c r="U230" s="59"/>
      <c r="V230" s="59"/>
      <c r="W230" s="59"/>
      <c r="X230" s="148"/>
    </row>
    <row r="231" spans="1:56" ht="76.5" outlineLevel="1" x14ac:dyDescent="0.2">
      <c r="A231" s="4">
        <v>133</v>
      </c>
      <c r="B231" s="199" t="s">
        <v>65</v>
      </c>
      <c r="C231" s="191" t="s">
        <v>290</v>
      </c>
      <c r="D231" s="7"/>
      <c r="E231" s="124">
        <f t="shared" si="169"/>
        <v>0</v>
      </c>
      <c r="F231" s="64"/>
      <c r="G231" s="64"/>
      <c r="H231" s="64"/>
      <c r="I231" s="64"/>
      <c r="J231" s="64"/>
      <c r="K231" s="64"/>
      <c r="L231" s="64"/>
      <c r="M231" s="64"/>
      <c r="N231" s="59"/>
      <c r="O231" s="59"/>
      <c r="P231" s="59"/>
      <c r="Q231" s="59"/>
      <c r="R231" s="59"/>
      <c r="S231" s="59"/>
      <c r="T231" s="59"/>
      <c r="U231" s="59"/>
      <c r="V231" s="59"/>
      <c r="W231" s="59"/>
      <c r="X231" s="148"/>
    </row>
    <row r="232" spans="1:56" ht="25.5" outlineLevel="1" x14ac:dyDescent="0.2">
      <c r="A232" s="4">
        <v>134</v>
      </c>
      <c r="B232" s="199" t="s">
        <v>66</v>
      </c>
      <c r="C232" s="210" t="s">
        <v>136</v>
      </c>
      <c r="D232" s="7"/>
      <c r="E232" s="124">
        <f t="shared" si="169"/>
        <v>0</v>
      </c>
      <c r="F232" s="64"/>
      <c r="G232" s="64"/>
      <c r="H232" s="64"/>
      <c r="I232" s="64"/>
      <c r="J232" s="64"/>
      <c r="K232" s="64"/>
      <c r="L232" s="64"/>
      <c r="M232" s="64"/>
      <c r="N232" s="59"/>
      <c r="O232" s="59"/>
      <c r="P232" s="59"/>
      <c r="Q232" s="59"/>
      <c r="R232" s="59"/>
      <c r="S232" s="59"/>
      <c r="T232" s="59"/>
      <c r="U232" s="59"/>
      <c r="V232" s="59"/>
      <c r="W232" s="59"/>
      <c r="X232" s="148"/>
    </row>
    <row r="233" spans="1:56" ht="51" outlineLevel="1" x14ac:dyDescent="0.2">
      <c r="A233" s="4">
        <v>135</v>
      </c>
      <c r="B233" s="199" t="s">
        <v>67</v>
      </c>
      <c r="C233" s="210" t="s">
        <v>291</v>
      </c>
      <c r="D233" s="7"/>
      <c r="E233" s="124">
        <f t="shared" si="169"/>
        <v>1300</v>
      </c>
      <c r="F233" s="64">
        <v>1300</v>
      </c>
      <c r="G233" s="64"/>
      <c r="H233" s="64"/>
      <c r="I233" s="64">
        <f>J233</f>
        <v>1300</v>
      </c>
      <c r="J233" s="64">
        <v>1300</v>
      </c>
      <c r="K233" s="64"/>
      <c r="L233" s="64"/>
      <c r="M233" s="64">
        <f>N233</f>
        <v>3900</v>
      </c>
      <c r="N233" s="59">
        <f>1300*3</f>
        <v>3900</v>
      </c>
      <c r="O233" s="59"/>
      <c r="P233" s="59"/>
      <c r="Q233" s="59"/>
      <c r="R233" s="59"/>
      <c r="S233" s="59"/>
      <c r="T233" s="59"/>
      <c r="U233" s="59"/>
      <c r="V233" s="59"/>
      <c r="W233" s="59"/>
      <c r="X233" s="148"/>
    </row>
    <row r="234" spans="1:56" s="24" customFormat="1" ht="25.5" customHeight="1" outlineLevel="1" x14ac:dyDescent="0.2">
      <c r="A234" s="22"/>
      <c r="B234" s="230" t="s">
        <v>292</v>
      </c>
      <c r="C234" s="190"/>
      <c r="D234" s="26"/>
      <c r="E234" s="71">
        <f>SUM(E235:E239)</f>
        <v>0</v>
      </c>
      <c r="F234" s="71">
        <f t="shared" ref="F234:X234" si="200">SUM(F235:F239)</f>
        <v>0</v>
      </c>
      <c r="G234" s="71">
        <f t="shared" si="200"/>
        <v>0</v>
      </c>
      <c r="H234" s="71">
        <f t="shared" si="200"/>
        <v>0</v>
      </c>
      <c r="I234" s="71">
        <f t="shared" si="200"/>
        <v>0</v>
      </c>
      <c r="J234" s="71">
        <f t="shared" si="200"/>
        <v>0</v>
      </c>
      <c r="K234" s="71">
        <f t="shared" si="200"/>
        <v>0</v>
      </c>
      <c r="L234" s="71">
        <f t="shared" si="200"/>
        <v>0</v>
      </c>
      <c r="M234" s="71">
        <f t="shared" si="200"/>
        <v>300</v>
      </c>
      <c r="N234" s="71">
        <f t="shared" si="200"/>
        <v>300</v>
      </c>
      <c r="O234" s="71">
        <f t="shared" si="200"/>
        <v>0</v>
      </c>
      <c r="P234" s="71">
        <f t="shared" si="200"/>
        <v>0</v>
      </c>
      <c r="Q234" s="71">
        <f t="shared" si="200"/>
        <v>0</v>
      </c>
      <c r="R234" s="71">
        <f t="shared" si="200"/>
        <v>0</v>
      </c>
      <c r="S234" s="71">
        <f t="shared" si="200"/>
        <v>0</v>
      </c>
      <c r="T234" s="71">
        <f t="shared" si="200"/>
        <v>0</v>
      </c>
      <c r="U234" s="71">
        <f t="shared" si="200"/>
        <v>0</v>
      </c>
      <c r="V234" s="71">
        <f t="shared" si="200"/>
        <v>0</v>
      </c>
      <c r="W234" s="71">
        <f t="shared" si="200"/>
        <v>0</v>
      </c>
      <c r="X234" s="71">
        <f t="shared" si="200"/>
        <v>0</v>
      </c>
      <c r="Y234" s="275"/>
      <c r="Z234" s="275"/>
      <c r="AA234" s="275"/>
      <c r="AB234" s="275"/>
      <c r="AC234" s="275"/>
      <c r="AD234" s="275"/>
      <c r="AE234" s="275"/>
      <c r="AF234" s="275"/>
      <c r="AG234" s="275"/>
      <c r="AH234" s="275"/>
      <c r="AI234" s="275"/>
      <c r="AJ234" s="275"/>
      <c r="AK234" s="275"/>
      <c r="AL234" s="275"/>
      <c r="AM234" s="275"/>
      <c r="AN234" s="275"/>
      <c r="AO234" s="275"/>
      <c r="AP234" s="275"/>
      <c r="AQ234" s="275"/>
      <c r="AR234" s="275"/>
      <c r="AS234" s="275"/>
      <c r="AT234" s="275"/>
      <c r="AU234" s="275"/>
      <c r="AV234" s="275"/>
      <c r="AW234" s="275"/>
      <c r="AX234" s="275"/>
      <c r="AY234" s="275"/>
      <c r="AZ234" s="275"/>
      <c r="BA234" s="275"/>
      <c r="BB234" s="275"/>
      <c r="BC234" s="275"/>
      <c r="BD234" s="275"/>
    </row>
    <row r="235" spans="1:56" ht="76.5" outlineLevel="1" x14ac:dyDescent="0.2">
      <c r="A235" s="4">
        <v>136</v>
      </c>
      <c r="B235" s="252" t="s">
        <v>68</v>
      </c>
      <c r="C235" s="191" t="s">
        <v>199</v>
      </c>
      <c r="D235" s="12"/>
      <c r="E235" s="64"/>
      <c r="F235" s="64"/>
      <c r="G235" s="64"/>
      <c r="H235" s="64"/>
      <c r="I235" s="64">
        <f>SUM(J235:L235)</f>
        <v>0</v>
      </c>
      <c r="J235" s="64"/>
      <c r="K235" s="64"/>
      <c r="L235" s="64"/>
      <c r="M235" s="64">
        <f>SUM(N235:P235)</f>
        <v>300</v>
      </c>
      <c r="N235" s="166">
        <v>300</v>
      </c>
      <c r="O235" s="59"/>
      <c r="P235" s="59"/>
      <c r="Q235" s="59"/>
      <c r="R235" s="59"/>
      <c r="S235" s="59"/>
      <c r="T235" s="59"/>
      <c r="U235" s="59"/>
      <c r="V235" s="59"/>
      <c r="W235" s="59"/>
      <c r="X235" s="148"/>
    </row>
    <row r="236" spans="1:56" ht="51" outlineLevel="1" x14ac:dyDescent="0.2">
      <c r="A236" s="4">
        <v>137</v>
      </c>
      <c r="B236" s="199" t="s">
        <v>69</v>
      </c>
      <c r="C236" s="191" t="s">
        <v>199</v>
      </c>
      <c r="D236" s="7"/>
      <c r="E236" s="64"/>
      <c r="F236" s="64"/>
      <c r="G236" s="64"/>
      <c r="H236" s="64"/>
      <c r="I236" s="64">
        <f t="shared" ref="I236:I238" si="201">SUM(J236:L236)</f>
        <v>0</v>
      </c>
      <c r="J236" s="64"/>
      <c r="K236" s="64"/>
      <c r="L236" s="64"/>
      <c r="M236" s="64">
        <f t="shared" ref="M236:M239" si="202">SUM(N236:P236)</f>
        <v>0</v>
      </c>
      <c r="N236" s="59"/>
      <c r="O236" s="59"/>
      <c r="P236" s="59"/>
      <c r="Q236" s="59"/>
      <c r="R236" s="59"/>
      <c r="S236" s="59"/>
      <c r="T236" s="59"/>
      <c r="U236" s="59"/>
      <c r="V236" s="59"/>
      <c r="W236" s="59"/>
      <c r="X236" s="148"/>
    </row>
    <row r="237" spans="1:56" ht="51" outlineLevel="1" x14ac:dyDescent="0.2">
      <c r="A237" s="4">
        <v>138</v>
      </c>
      <c r="B237" s="199" t="s">
        <v>70</v>
      </c>
      <c r="C237" s="191" t="s">
        <v>199</v>
      </c>
      <c r="D237" s="18"/>
      <c r="E237" s="64"/>
      <c r="F237" s="64"/>
      <c r="G237" s="64"/>
      <c r="H237" s="64"/>
      <c r="I237" s="64">
        <f t="shared" si="201"/>
        <v>0</v>
      </c>
      <c r="J237" s="64"/>
      <c r="K237" s="64"/>
      <c r="L237" s="64"/>
      <c r="M237" s="64">
        <f t="shared" si="202"/>
        <v>0</v>
      </c>
      <c r="N237" s="59"/>
      <c r="O237" s="59"/>
      <c r="P237" s="59"/>
      <c r="Q237" s="59"/>
      <c r="R237" s="59"/>
      <c r="S237" s="59"/>
      <c r="T237" s="59"/>
      <c r="U237" s="59"/>
      <c r="V237" s="59"/>
      <c r="W237" s="59"/>
      <c r="X237" s="148"/>
    </row>
    <row r="238" spans="1:56" ht="51" hidden="1" outlineLevel="1" x14ac:dyDescent="0.2">
      <c r="A238" s="4">
        <v>139</v>
      </c>
      <c r="B238" s="236" t="s">
        <v>71</v>
      </c>
      <c r="C238" s="191" t="s">
        <v>199</v>
      </c>
      <c r="D238" s="18" t="s">
        <v>246</v>
      </c>
      <c r="E238" s="64"/>
      <c r="F238" s="64"/>
      <c r="G238" s="64"/>
      <c r="H238" s="64"/>
      <c r="I238" s="64">
        <f t="shared" si="201"/>
        <v>0</v>
      </c>
      <c r="J238" s="64"/>
      <c r="K238" s="64"/>
      <c r="L238" s="64"/>
      <c r="M238" s="64">
        <f t="shared" si="202"/>
        <v>0</v>
      </c>
      <c r="N238" s="59"/>
      <c r="O238" s="59"/>
      <c r="P238" s="59"/>
      <c r="Q238" s="59"/>
      <c r="R238" s="59"/>
      <c r="S238" s="59"/>
      <c r="T238" s="59"/>
      <c r="U238" s="59"/>
      <c r="V238" s="59"/>
      <c r="W238" s="59"/>
      <c r="X238" s="148"/>
    </row>
    <row r="239" spans="1:56" ht="25.5" outlineLevel="1" x14ac:dyDescent="0.2">
      <c r="A239" s="4">
        <v>140</v>
      </c>
      <c r="B239" s="199" t="s">
        <v>72</v>
      </c>
      <c r="C239" s="191" t="s">
        <v>136</v>
      </c>
      <c r="D239" s="18"/>
      <c r="E239" s="64"/>
      <c r="F239" s="64"/>
      <c r="G239" s="64"/>
      <c r="H239" s="64"/>
      <c r="I239" s="64"/>
      <c r="J239" s="64"/>
      <c r="K239" s="64"/>
      <c r="L239" s="64"/>
      <c r="M239" s="64">
        <f t="shared" si="202"/>
        <v>0</v>
      </c>
      <c r="N239" s="59"/>
      <c r="O239" s="59"/>
      <c r="P239" s="59"/>
      <c r="Q239" s="59"/>
      <c r="R239" s="59"/>
      <c r="S239" s="59"/>
      <c r="T239" s="59"/>
      <c r="U239" s="59"/>
      <c r="V239" s="59"/>
      <c r="W239" s="59"/>
      <c r="X239" s="148"/>
    </row>
    <row r="240" spans="1:56" s="24" customFormat="1" ht="25.5" outlineLevel="1" x14ac:dyDescent="0.2">
      <c r="A240" s="22"/>
      <c r="B240" s="230" t="s">
        <v>100</v>
      </c>
      <c r="C240" s="190"/>
      <c r="D240" s="26"/>
      <c r="E240" s="71">
        <f>SUM(E241:E244)</f>
        <v>0</v>
      </c>
      <c r="F240" s="71">
        <f t="shared" ref="F240:X240" si="203">SUM(F241:F244)</f>
        <v>0</v>
      </c>
      <c r="G240" s="71">
        <f t="shared" si="203"/>
        <v>0</v>
      </c>
      <c r="H240" s="71">
        <f t="shared" si="203"/>
        <v>0</v>
      </c>
      <c r="I240" s="71">
        <f t="shared" si="203"/>
        <v>0</v>
      </c>
      <c r="J240" s="71">
        <f t="shared" si="203"/>
        <v>0</v>
      </c>
      <c r="K240" s="71">
        <f t="shared" si="203"/>
        <v>0</v>
      </c>
      <c r="L240" s="71">
        <f t="shared" si="203"/>
        <v>0</v>
      </c>
      <c r="M240" s="71">
        <f t="shared" si="203"/>
        <v>0</v>
      </c>
      <c r="N240" s="71">
        <f t="shared" si="203"/>
        <v>0</v>
      </c>
      <c r="O240" s="71">
        <f t="shared" si="203"/>
        <v>0</v>
      </c>
      <c r="P240" s="71">
        <f t="shared" si="203"/>
        <v>0</v>
      </c>
      <c r="Q240" s="71">
        <f t="shared" si="203"/>
        <v>0</v>
      </c>
      <c r="R240" s="71">
        <f t="shared" si="203"/>
        <v>0</v>
      </c>
      <c r="S240" s="71">
        <f t="shared" si="203"/>
        <v>0</v>
      </c>
      <c r="T240" s="71">
        <f t="shared" si="203"/>
        <v>0</v>
      </c>
      <c r="U240" s="71">
        <f t="shared" si="203"/>
        <v>0</v>
      </c>
      <c r="V240" s="71">
        <f t="shared" si="203"/>
        <v>0</v>
      </c>
      <c r="W240" s="71">
        <f t="shared" si="203"/>
        <v>0</v>
      </c>
      <c r="X240" s="71">
        <f t="shared" si="203"/>
        <v>0</v>
      </c>
      <c r="Y240" s="275"/>
      <c r="Z240" s="275"/>
      <c r="AA240" s="275"/>
      <c r="AB240" s="275"/>
      <c r="AC240" s="275"/>
      <c r="AD240" s="275"/>
      <c r="AE240" s="275"/>
      <c r="AF240" s="275"/>
      <c r="AG240" s="275"/>
      <c r="AH240" s="275"/>
      <c r="AI240" s="275"/>
      <c r="AJ240" s="275"/>
      <c r="AK240" s="275"/>
      <c r="AL240" s="275"/>
      <c r="AM240" s="275"/>
      <c r="AN240" s="275"/>
      <c r="AO240" s="275"/>
      <c r="AP240" s="275"/>
      <c r="AQ240" s="275"/>
      <c r="AR240" s="275"/>
      <c r="AS240" s="275"/>
      <c r="AT240" s="275"/>
      <c r="AU240" s="275"/>
      <c r="AV240" s="275"/>
      <c r="AW240" s="275"/>
      <c r="AX240" s="275"/>
      <c r="AY240" s="275"/>
      <c r="AZ240" s="275"/>
      <c r="BA240" s="275"/>
      <c r="BB240" s="275"/>
      <c r="BC240" s="275"/>
      <c r="BD240" s="275"/>
    </row>
    <row r="241" spans="1:56" ht="38.25" outlineLevel="1" x14ac:dyDescent="0.2">
      <c r="A241" s="4">
        <v>141</v>
      </c>
      <c r="B241" s="199" t="s">
        <v>73</v>
      </c>
      <c r="C241" s="191" t="s">
        <v>136</v>
      </c>
      <c r="D241" s="125" t="s">
        <v>248</v>
      </c>
      <c r="E241" s="64"/>
      <c r="F241" s="64"/>
      <c r="G241" s="64"/>
      <c r="H241" s="64"/>
      <c r="I241" s="64"/>
      <c r="J241" s="64"/>
      <c r="K241" s="64"/>
      <c r="L241" s="64"/>
      <c r="M241" s="64"/>
      <c r="N241" s="59"/>
      <c r="O241" s="59"/>
      <c r="P241" s="59"/>
      <c r="Q241" s="59"/>
      <c r="R241" s="59"/>
      <c r="S241" s="59"/>
      <c r="T241" s="59"/>
      <c r="U241" s="59"/>
      <c r="V241" s="59"/>
      <c r="W241" s="59"/>
      <c r="X241" s="148"/>
    </row>
    <row r="242" spans="1:56" ht="38.25" outlineLevel="1" x14ac:dyDescent="0.2">
      <c r="A242" s="4">
        <v>142</v>
      </c>
      <c r="B242" s="199" t="s">
        <v>74</v>
      </c>
      <c r="C242" s="191" t="s">
        <v>136</v>
      </c>
      <c r="D242" s="125" t="s">
        <v>247</v>
      </c>
      <c r="E242" s="64"/>
      <c r="F242" s="64"/>
      <c r="G242" s="64"/>
      <c r="H242" s="64"/>
      <c r="I242" s="64"/>
      <c r="J242" s="64"/>
      <c r="K242" s="64"/>
      <c r="L242" s="64"/>
      <c r="M242" s="64"/>
      <c r="N242" s="59"/>
      <c r="O242" s="59"/>
      <c r="P242" s="59"/>
      <c r="Q242" s="59"/>
      <c r="R242" s="59"/>
      <c r="S242" s="59"/>
      <c r="T242" s="59"/>
      <c r="U242" s="59"/>
      <c r="V242" s="59"/>
      <c r="W242" s="59"/>
      <c r="X242" s="148"/>
    </row>
    <row r="243" spans="1:56" ht="76.5" outlineLevel="1" x14ac:dyDescent="0.2">
      <c r="A243" s="4">
        <v>143</v>
      </c>
      <c r="B243" s="252" t="s">
        <v>75</v>
      </c>
      <c r="C243" s="191" t="s">
        <v>136</v>
      </c>
      <c r="D243" s="7"/>
      <c r="E243" s="64"/>
      <c r="F243" s="64"/>
      <c r="G243" s="64"/>
      <c r="H243" s="64"/>
      <c r="I243" s="64"/>
      <c r="J243" s="64"/>
      <c r="K243" s="64"/>
      <c r="L243" s="64"/>
      <c r="M243" s="64"/>
      <c r="N243" s="59"/>
      <c r="O243" s="59"/>
      <c r="P243" s="59"/>
      <c r="Q243" s="59"/>
      <c r="R243" s="59"/>
      <c r="S243" s="59"/>
      <c r="T243" s="59"/>
      <c r="U243" s="59"/>
      <c r="V243" s="59"/>
      <c r="W243" s="59"/>
      <c r="X243" s="148"/>
    </row>
    <row r="244" spans="1:56" ht="76.5" outlineLevel="1" x14ac:dyDescent="0.2">
      <c r="A244" s="4">
        <v>144</v>
      </c>
      <c r="B244" s="252" t="s">
        <v>200</v>
      </c>
      <c r="C244" s="191" t="s">
        <v>136</v>
      </c>
      <c r="D244" s="7"/>
      <c r="E244" s="64"/>
      <c r="F244" s="64"/>
      <c r="G244" s="64"/>
      <c r="H244" s="64"/>
      <c r="I244" s="64"/>
      <c r="J244" s="64"/>
      <c r="K244" s="64"/>
      <c r="L244" s="64"/>
      <c r="M244" s="64"/>
      <c r="N244" s="59"/>
      <c r="O244" s="59"/>
      <c r="P244" s="59"/>
      <c r="Q244" s="59"/>
      <c r="R244" s="59"/>
      <c r="S244" s="59"/>
      <c r="T244" s="59"/>
      <c r="U244" s="59"/>
      <c r="V244" s="59"/>
      <c r="W244" s="59"/>
      <c r="X244" s="148"/>
    </row>
    <row r="245" spans="1:56" s="24" customFormat="1" ht="28.5" customHeight="1" outlineLevel="1" x14ac:dyDescent="0.2">
      <c r="A245" s="22"/>
      <c r="B245" s="230" t="s">
        <v>101</v>
      </c>
      <c r="C245" s="190"/>
      <c r="D245" s="26"/>
      <c r="E245" s="71">
        <f>SUM(E246:E249)</f>
        <v>0</v>
      </c>
      <c r="F245" s="71">
        <f t="shared" ref="F245:X245" si="204">SUM(F246:F249)</f>
        <v>0</v>
      </c>
      <c r="G245" s="71">
        <f t="shared" si="204"/>
        <v>0</v>
      </c>
      <c r="H245" s="71">
        <f t="shared" si="204"/>
        <v>0</v>
      </c>
      <c r="I245" s="71">
        <f t="shared" si="204"/>
        <v>0</v>
      </c>
      <c r="J245" s="71">
        <f t="shared" si="204"/>
        <v>0</v>
      </c>
      <c r="K245" s="71">
        <f t="shared" si="204"/>
        <v>0</v>
      </c>
      <c r="L245" s="71">
        <f t="shared" si="204"/>
        <v>0</v>
      </c>
      <c r="M245" s="71">
        <f t="shared" si="204"/>
        <v>10000</v>
      </c>
      <c r="N245" s="71">
        <f t="shared" si="204"/>
        <v>10000</v>
      </c>
      <c r="O245" s="71">
        <f t="shared" si="204"/>
        <v>0</v>
      </c>
      <c r="P245" s="71">
        <f t="shared" si="204"/>
        <v>0</v>
      </c>
      <c r="Q245" s="71">
        <f t="shared" si="204"/>
        <v>15500000</v>
      </c>
      <c r="R245" s="71">
        <f t="shared" si="204"/>
        <v>0</v>
      </c>
      <c r="S245" s="71">
        <f t="shared" si="204"/>
        <v>0</v>
      </c>
      <c r="T245" s="71">
        <f t="shared" si="204"/>
        <v>15500000</v>
      </c>
      <c r="U245" s="71">
        <f t="shared" si="204"/>
        <v>0</v>
      </c>
      <c r="V245" s="71">
        <f t="shared" si="204"/>
        <v>0</v>
      </c>
      <c r="W245" s="71">
        <f t="shared" si="204"/>
        <v>0</v>
      </c>
      <c r="X245" s="71">
        <f t="shared" si="204"/>
        <v>0</v>
      </c>
      <c r="Y245" s="275"/>
      <c r="Z245" s="275"/>
      <c r="AA245" s="275"/>
      <c r="AB245" s="275"/>
      <c r="AC245" s="275"/>
      <c r="AD245" s="275"/>
      <c r="AE245" s="275"/>
      <c r="AF245" s="275"/>
      <c r="AG245" s="275"/>
      <c r="AH245" s="275"/>
      <c r="AI245" s="275"/>
      <c r="AJ245" s="275"/>
      <c r="AK245" s="275"/>
      <c r="AL245" s="275"/>
      <c r="AM245" s="275"/>
      <c r="AN245" s="275"/>
      <c r="AO245" s="275"/>
      <c r="AP245" s="275"/>
      <c r="AQ245" s="275"/>
      <c r="AR245" s="275"/>
      <c r="AS245" s="275"/>
      <c r="AT245" s="275"/>
      <c r="AU245" s="275"/>
      <c r="AV245" s="275"/>
      <c r="AW245" s="275"/>
      <c r="AX245" s="275"/>
      <c r="AY245" s="275"/>
      <c r="AZ245" s="275"/>
      <c r="BA245" s="275"/>
      <c r="BB245" s="275"/>
      <c r="BC245" s="275"/>
      <c r="BD245" s="275"/>
    </row>
    <row r="246" spans="1:56" ht="38.25" outlineLevel="1" x14ac:dyDescent="0.2">
      <c r="A246" s="4">
        <v>145</v>
      </c>
      <c r="B246" s="199" t="s">
        <v>76</v>
      </c>
      <c r="C246" s="191" t="s">
        <v>136</v>
      </c>
      <c r="D246" s="7" t="s">
        <v>249</v>
      </c>
      <c r="E246" s="64"/>
      <c r="F246" s="64"/>
      <c r="G246" s="64"/>
      <c r="H246" s="64"/>
      <c r="I246" s="64"/>
      <c r="J246" s="64"/>
      <c r="K246" s="64"/>
      <c r="L246" s="64"/>
      <c r="M246" s="64"/>
      <c r="N246" s="59"/>
      <c r="O246" s="59"/>
      <c r="P246" s="59"/>
      <c r="Q246" s="59"/>
      <c r="R246" s="59"/>
      <c r="S246" s="59"/>
      <c r="T246" s="59"/>
      <c r="U246" s="59"/>
      <c r="V246" s="59"/>
      <c r="W246" s="59"/>
      <c r="X246" s="148"/>
    </row>
    <row r="247" spans="1:56" ht="53.65" customHeight="1" outlineLevel="1" x14ac:dyDescent="0.2">
      <c r="A247" s="4">
        <v>146</v>
      </c>
      <c r="B247" s="199" t="s">
        <v>77</v>
      </c>
      <c r="C247" s="191" t="s">
        <v>136</v>
      </c>
      <c r="D247" s="7"/>
      <c r="E247" s="64"/>
      <c r="F247" s="64"/>
      <c r="G247" s="64"/>
      <c r="H247" s="64"/>
      <c r="I247" s="64"/>
      <c r="J247" s="64"/>
      <c r="K247" s="64"/>
      <c r="L247" s="64"/>
      <c r="M247" s="64"/>
      <c r="N247" s="59"/>
      <c r="O247" s="59"/>
      <c r="P247" s="59"/>
      <c r="Q247" s="126">
        <f>SUM(R247:T247)</f>
        <v>7500000</v>
      </c>
      <c r="R247" s="126">
        <f t="shared" ref="R247:S247" si="205">SUM(R248:R251)</f>
        <v>0</v>
      </c>
      <c r="S247" s="126">
        <f t="shared" si="205"/>
        <v>0</v>
      </c>
      <c r="T247" s="126">
        <v>7500000</v>
      </c>
      <c r="U247" s="59"/>
      <c r="V247" s="59"/>
      <c r="W247" s="59"/>
      <c r="X247" s="148"/>
    </row>
    <row r="248" spans="1:56" ht="38.25" outlineLevel="1" x14ac:dyDescent="0.2">
      <c r="A248" s="4">
        <v>147</v>
      </c>
      <c r="B248" s="199" t="s">
        <v>78</v>
      </c>
      <c r="C248" s="191" t="s">
        <v>136</v>
      </c>
      <c r="D248" s="7"/>
      <c r="E248" s="64"/>
      <c r="F248" s="64"/>
      <c r="G248" s="64"/>
      <c r="H248" s="64"/>
      <c r="I248" s="64"/>
      <c r="J248" s="64"/>
      <c r="K248" s="64"/>
      <c r="L248" s="64"/>
      <c r="M248" s="64"/>
      <c r="N248" s="59"/>
      <c r="O248" s="59"/>
      <c r="P248" s="59"/>
      <c r="Q248" s="126">
        <f>SUM(R248:T248)</f>
        <v>8000000</v>
      </c>
      <c r="R248" s="126">
        <f t="shared" ref="R248:S248" si="206">SUM(R249:R254)</f>
        <v>0</v>
      </c>
      <c r="S248" s="126">
        <f t="shared" si="206"/>
        <v>0</v>
      </c>
      <c r="T248" s="126">
        <v>8000000</v>
      </c>
      <c r="U248" s="59"/>
      <c r="V248" s="59"/>
      <c r="W248" s="59"/>
      <c r="X248" s="148"/>
    </row>
    <row r="249" spans="1:56" ht="25.5" outlineLevel="1" x14ac:dyDescent="0.2">
      <c r="A249" s="4">
        <v>148</v>
      </c>
      <c r="B249" s="199" t="s">
        <v>79</v>
      </c>
      <c r="C249" s="191" t="s">
        <v>136</v>
      </c>
      <c r="D249" s="7"/>
      <c r="E249" s="64"/>
      <c r="F249" s="64"/>
      <c r="G249" s="64"/>
      <c r="H249" s="64"/>
      <c r="I249" s="64"/>
      <c r="J249" s="64"/>
      <c r="K249" s="64"/>
      <c r="L249" s="64"/>
      <c r="M249" s="96">
        <f t="shared" ref="M249" si="207">N249+O249+P249</f>
        <v>10000</v>
      </c>
      <c r="N249" s="59">
        <v>10000</v>
      </c>
      <c r="O249" s="59"/>
      <c r="P249" s="59"/>
      <c r="Q249" s="59"/>
      <c r="R249" s="59"/>
      <c r="S249" s="59"/>
      <c r="T249" s="59"/>
      <c r="U249" s="59"/>
      <c r="V249" s="59"/>
      <c r="W249" s="59"/>
      <c r="X249" s="148"/>
    </row>
    <row r="250" spans="1:56" s="21" customFormat="1" ht="38.25" customHeight="1" x14ac:dyDescent="0.2">
      <c r="A250" s="20"/>
      <c r="B250" s="208" t="s">
        <v>201</v>
      </c>
      <c r="C250" s="208"/>
      <c r="D250" s="36"/>
      <c r="E250" s="122">
        <f>E251+E254</f>
        <v>0</v>
      </c>
      <c r="F250" s="122">
        <f t="shared" ref="F250:X250" si="208">F251+F254</f>
        <v>0</v>
      </c>
      <c r="G250" s="122">
        <f t="shared" si="208"/>
        <v>0</v>
      </c>
      <c r="H250" s="122">
        <f t="shared" si="208"/>
        <v>0</v>
      </c>
      <c r="I250" s="122">
        <f t="shared" si="208"/>
        <v>0</v>
      </c>
      <c r="J250" s="122">
        <f t="shared" si="208"/>
        <v>0</v>
      </c>
      <c r="K250" s="122">
        <f t="shared" si="208"/>
        <v>0</v>
      </c>
      <c r="L250" s="122">
        <f t="shared" si="208"/>
        <v>0</v>
      </c>
      <c r="M250" s="122">
        <f t="shared" si="208"/>
        <v>0</v>
      </c>
      <c r="N250" s="122">
        <f t="shared" si="208"/>
        <v>0</v>
      </c>
      <c r="O250" s="122">
        <f t="shared" si="208"/>
        <v>0</v>
      </c>
      <c r="P250" s="122">
        <f t="shared" si="208"/>
        <v>0</v>
      </c>
      <c r="Q250" s="122">
        <f t="shared" si="208"/>
        <v>0</v>
      </c>
      <c r="R250" s="122">
        <f t="shared" si="208"/>
        <v>0</v>
      </c>
      <c r="S250" s="122">
        <f t="shared" si="208"/>
        <v>0</v>
      </c>
      <c r="T250" s="122">
        <f t="shared" si="208"/>
        <v>0</v>
      </c>
      <c r="U250" s="122">
        <f t="shared" si="208"/>
        <v>0</v>
      </c>
      <c r="V250" s="122">
        <f t="shared" si="208"/>
        <v>0</v>
      </c>
      <c r="W250" s="122">
        <f t="shared" si="208"/>
        <v>0</v>
      </c>
      <c r="X250" s="122">
        <f t="shared" si="208"/>
        <v>0</v>
      </c>
      <c r="Y250" s="275"/>
      <c r="Z250" s="275"/>
      <c r="AA250" s="275"/>
      <c r="AB250" s="275"/>
      <c r="AC250" s="275"/>
      <c r="AD250" s="275"/>
      <c r="AE250" s="275"/>
      <c r="AF250" s="275"/>
      <c r="AG250" s="275"/>
      <c r="AH250" s="275"/>
      <c r="AI250" s="275"/>
      <c r="AJ250" s="275"/>
      <c r="AK250" s="275"/>
      <c r="AL250" s="275"/>
      <c r="AM250" s="275"/>
      <c r="AN250" s="275"/>
      <c r="AO250" s="275"/>
      <c r="AP250" s="275"/>
      <c r="AQ250" s="275"/>
      <c r="AR250" s="275"/>
      <c r="AS250" s="275"/>
      <c r="AT250" s="275"/>
      <c r="AU250" s="275"/>
      <c r="AV250" s="275"/>
      <c r="AW250" s="275"/>
      <c r="AX250" s="275"/>
      <c r="AY250" s="275"/>
      <c r="AZ250" s="275"/>
      <c r="BA250" s="275"/>
      <c r="BB250" s="275"/>
      <c r="BC250" s="275"/>
      <c r="BD250" s="275"/>
    </row>
    <row r="251" spans="1:56" s="127" customFormat="1" ht="51" outlineLevel="1" x14ac:dyDescent="0.2">
      <c r="A251" s="179">
        <v>149</v>
      </c>
      <c r="B251" s="184" t="s">
        <v>102</v>
      </c>
      <c r="C251" s="185" t="s">
        <v>104</v>
      </c>
      <c r="D251" s="171"/>
      <c r="E251" s="126"/>
      <c r="F251" s="126"/>
      <c r="G251" s="126"/>
      <c r="H251" s="126"/>
      <c r="I251" s="126"/>
      <c r="J251" s="126"/>
      <c r="K251" s="126"/>
      <c r="L251" s="126"/>
      <c r="M251" s="126"/>
      <c r="N251" s="173"/>
      <c r="O251" s="173"/>
      <c r="P251" s="173"/>
      <c r="Q251" s="173"/>
      <c r="R251" s="173"/>
      <c r="S251" s="173"/>
      <c r="T251" s="173"/>
      <c r="U251" s="173"/>
      <c r="V251" s="173"/>
      <c r="W251" s="173"/>
      <c r="X251" s="173"/>
      <c r="Y251" s="275"/>
      <c r="Z251" s="275"/>
      <c r="AA251" s="275"/>
      <c r="AB251" s="275"/>
      <c r="AC251" s="275"/>
      <c r="AD251" s="275"/>
      <c r="AE251" s="275"/>
      <c r="AF251" s="275"/>
      <c r="AG251" s="275"/>
      <c r="AH251" s="275"/>
      <c r="AI251" s="275"/>
      <c r="AJ251" s="275"/>
      <c r="AK251" s="275"/>
      <c r="AL251" s="275"/>
      <c r="AM251" s="275"/>
      <c r="AN251" s="275"/>
      <c r="AO251" s="275"/>
      <c r="AP251" s="275"/>
      <c r="AQ251" s="275"/>
      <c r="AR251" s="275"/>
      <c r="AS251" s="275"/>
      <c r="AT251" s="275"/>
      <c r="AU251" s="275"/>
      <c r="AV251" s="275"/>
      <c r="AW251" s="275"/>
      <c r="AX251" s="275"/>
      <c r="AY251" s="275"/>
      <c r="AZ251" s="275"/>
      <c r="BA251" s="275"/>
      <c r="BB251" s="275"/>
      <c r="BC251" s="275"/>
      <c r="BD251" s="275"/>
    </row>
    <row r="252" spans="1:56" s="127" customFormat="1" ht="25.5" outlineLevel="1" x14ac:dyDescent="0.2">
      <c r="A252" s="179">
        <v>150</v>
      </c>
      <c r="B252" s="184" t="s">
        <v>307</v>
      </c>
      <c r="C252" s="185"/>
      <c r="D252" s="171"/>
      <c r="E252" s="126"/>
      <c r="F252" s="126"/>
      <c r="G252" s="126"/>
      <c r="H252" s="126"/>
      <c r="I252" s="126"/>
      <c r="J252" s="126"/>
      <c r="K252" s="126"/>
      <c r="L252" s="126"/>
      <c r="M252" s="126"/>
      <c r="N252" s="173"/>
      <c r="O252" s="173"/>
      <c r="P252" s="173"/>
      <c r="Q252" s="173"/>
      <c r="R252" s="173"/>
      <c r="S252" s="173"/>
      <c r="T252" s="173"/>
      <c r="U252" s="173"/>
      <c r="V252" s="173"/>
      <c r="W252" s="173"/>
      <c r="X252" s="173"/>
      <c r="Y252" s="275"/>
      <c r="Z252" s="275"/>
      <c r="AA252" s="275"/>
      <c r="AB252" s="275"/>
      <c r="AC252" s="275"/>
      <c r="AD252" s="275"/>
      <c r="AE252" s="275"/>
      <c r="AF252" s="275"/>
      <c r="AG252" s="275"/>
      <c r="AH252" s="275"/>
      <c r="AI252" s="275"/>
      <c r="AJ252" s="275"/>
      <c r="AK252" s="275"/>
      <c r="AL252" s="275"/>
      <c r="AM252" s="275"/>
      <c r="AN252" s="275"/>
      <c r="AO252" s="275"/>
      <c r="AP252" s="275"/>
      <c r="AQ252" s="275"/>
      <c r="AR252" s="275"/>
      <c r="AS252" s="275"/>
      <c r="AT252" s="275"/>
      <c r="AU252" s="275"/>
      <c r="AV252" s="275"/>
      <c r="AW252" s="275"/>
      <c r="AX252" s="275"/>
      <c r="AY252" s="275"/>
      <c r="AZ252" s="275"/>
      <c r="BA252" s="275"/>
      <c r="BB252" s="275"/>
      <c r="BC252" s="275"/>
      <c r="BD252" s="275"/>
    </row>
    <row r="253" spans="1:56" s="127" customFormat="1" ht="38.25" outlineLevel="1" x14ac:dyDescent="0.2">
      <c r="A253" s="179">
        <v>151</v>
      </c>
      <c r="B253" s="184" t="s">
        <v>308</v>
      </c>
      <c r="C253" s="185"/>
      <c r="D253" s="171"/>
      <c r="E253" s="126"/>
      <c r="F253" s="126"/>
      <c r="G253" s="126"/>
      <c r="H253" s="126"/>
      <c r="I253" s="126"/>
      <c r="J253" s="126"/>
      <c r="K253" s="126"/>
      <c r="L253" s="126"/>
      <c r="M253" s="126"/>
      <c r="N253" s="173"/>
      <c r="O253" s="173"/>
      <c r="P253" s="173"/>
      <c r="Q253" s="173"/>
      <c r="R253" s="173"/>
      <c r="S253" s="173"/>
      <c r="T253" s="173"/>
      <c r="U253" s="173"/>
      <c r="V253" s="173"/>
      <c r="W253" s="173"/>
      <c r="X253" s="173"/>
      <c r="Y253" s="275"/>
      <c r="Z253" s="275"/>
      <c r="AA253" s="275"/>
      <c r="AB253" s="275"/>
      <c r="AC253" s="275"/>
      <c r="AD253" s="275"/>
      <c r="AE253" s="275"/>
      <c r="AF253" s="275"/>
      <c r="AG253" s="275"/>
      <c r="AH253" s="275"/>
      <c r="AI253" s="275"/>
      <c r="AJ253" s="275"/>
      <c r="AK253" s="275"/>
      <c r="AL253" s="275"/>
      <c r="AM253" s="275"/>
      <c r="AN253" s="275"/>
      <c r="AO253" s="275"/>
      <c r="AP253" s="275"/>
      <c r="AQ253" s="275"/>
      <c r="AR253" s="275"/>
      <c r="AS253" s="275"/>
      <c r="AT253" s="275"/>
      <c r="AU253" s="275"/>
      <c r="AV253" s="275"/>
      <c r="AW253" s="275"/>
      <c r="AX253" s="275"/>
      <c r="AY253" s="275"/>
      <c r="AZ253" s="275"/>
      <c r="BA253" s="275"/>
      <c r="BB253" s="275"/>
      <c r="BC253" s="275"/>
      <c r="BD253" s="275"/>
    </row>
    <row r="254" spans="1:56" s="24" customFormat="1" ht="66.75" customHeight="1" outlineLevel="1" x14ac:dyDescent="0.2">
      <c r="A254" s="22" t="s">
        <v>405</v>
      </c>
      <c r="B254" s="248" t="s">
        <v>103</v>
      </c>
      <c r="C254" s="190" t="s">
        <v>128</v>
      </c>
      <c r="D254" s="150"/>
      <c r="E254" s="71"/>
      <c r="F254" s="71"/>
      <c r="G254" s="71"/>
      <c r="H254" s="71"/>
      <c r="I254" s="71"/>
      <c r="J254" s="71"/>
      <c r="K254" s="71"/>
      <c r="L254" s="71"/>
      <c r="M254" s="71"/>
      <c r="N254" s="81"/>
      <c r="O254" s="81"/>
      <c r="P254" s="81"/>
      <c r="Q254" s="81"/>
      <c r="R254" s="81"/>
      <c r="S254" s="81"/>
      <c r="T254" s="81"/>
      <c r="U254" s="81"/>
      <c r="V254" s="81"/>
      <c r="W254" s="81"/>
      <c r="X254" s="81"/>
      <c r="Y254" s="275"/>
      <c r="Z254" s="275"/>
      <c r="AA254" s="275"/>
      <c r="AB254" s="275"/>
      <c r="AC254" s="275"/>
      <c r="AD254" s="275"/>
      <c r="AE254" s="275"/>
      <c r="AF254" s="275"/>
      <c r="AG254" s="275"/>
      <c r="AH254" s="275"/>
      <c r="AI254" s="275"/>
      <c r="AJ254" s="275"/>
      <c r="AK254" s="275"/>
      <c r="AL254" s="275"/>
      <c r="AM254" s="275"/>
      <c r="AN254" s="275"/>
      <c r="AO254" s="275"/>
      <c r="AP254" s="275"/>
      <c r="AQ254" s="275"/>
      <c r="AR254" s="275"/>
      <c r="AS254" s="275"/>
      <c r="AT254" s="275"/>
      <c r="AU254" s="275"/>
      <c r="AV254" s="275"/>
      <c r="AW254" s="275"/>
      <c r="AX254" s="275"/>
      <c r="AY254" s="275"/>
      <c r="AZ254" s="275"/>
      <c r="BA254" s="275"/>
      <c r="BB254" s="275"/>
      <c r="BC254" s="275"/>
      <c r="BD254" s="275"/>
    </row>
    <row r="255" spans="1:56" s="21" customFormat="1" ht="25.5" x14ac:dyDescent="0.2">
      <c r="A255" s="20"/>
      <c r="B255" s="208" t="s">
        <v>202</v>
      </c>
      <c r="C255" s="208"/>
      <c r="D255" s="36"/>
      <c r="E255" s="75">
        <f>E256+E257+E258</f>
        <v>0</v>
      </c>
      <c r="F255" s="75">
        <f t="shared" ref="F255:X255" si="209">F256+F257+F258</f>
        <v>0</v>
      </c>
      <c r="G255" s="75">
        <f t="shared" si="209"/>
        <v>0</v>
      </c>
      <c r="H255" s="75">
        <f t="shared" si="209"/>
        <v>0</v>
      </c>
      <c r="I255" s="75">
        <f t="shared" si="209"/>
        <v>0</v>
      </c>
      <c r="J255" s="75">
        <f t="shared" si="209"/>
        <v>0</v>
      </c>
      <c r="K255" s="75">
        <f t="shared" si="209"/>
        <v>0</v>
      </c>
      <c r="L255" s="75">
        <f t="shared" si="209"/>
        <v>0</v>
      </c>
      <c r="M255" s="75">
        <f t="shared" si="209"/>
        <v>0</v>
      </c>
      <c r="N255" s="75">
        <f t="shared" si="209"/>
        <v>0</v>
      </c>
      <c r="O255" s="75">
        <f t="shared" si="209"/>
        <v>0</v>
      </c>
      <c r="P255" s="75">
        <f t="shared" si="209"/>
        <v>0</v>
      </c>
      <c r="Q255" s="75">
        <f t="shared" si="209"/>
        <v>0</v>
      </c>
      <c r="R255" s="75">
        <f t="shared" si="209"/>
        <v>0</v>
      </c>
      <c r="S255" s="75">
        <f t="shared" si="209"/>
        <v>0</v>
      </c>
      <c r="T255" s="75">
        <f t="shared" si="209"/>
        <v>0</v>
      </c>
      <c r="U255" s="75">
        <f t="shared" si="209"/>
        <v>0</v>
      </c>
      <c r="V255" s="75">
        <f t="shared" si="209"/>
        <v>0</v>
      </c>
      <c r="W255" s="75">
        <f t="shared" si="209"/>
        <v>0</v>
      </c>
      <c r="X255" s="75">
        <f t="shared" si="209"/>
        <v>0</v>
      </c>
      <c r="Y255" s="275"/>
      <c r="Z255" s="275"/>
      <c r="AA255" s="275"/>
      <c r="AB255" s="275"/>
      <c r="AC255" s="275"/>
      <c r="AD255" s="275"/>
      <c r="AE255" s="275"/>
      <c r="AF255" s="275"/>
      <c r="AG255" s="275"/>
      <c r="AH255" s="275"/>
      <c r="AI255" s="275"/>
      <c r="AJ255" s="275"/>
      <c r="AK255" s="275"/>
      <c r="AL255" s="275"/>
      <c r="AM255" s="275"/>
      <c r="AN255" s="275"/>
      <c r="AO255" s="275"/>
      <c r="AP255" s="275"/>
      <c r="AQ255" s="275"/>
      <c r="AR255" s="275"/>
      <c r="AS255" s="275"/>
      <c r="AT255" s="275"/>
      <c r="AU255" s="275"/>
      <c r="AV255" s="275"/>
      <c r="AW255" s="275"/>
      <c r="AX255" s="275"/>
      <c r="AY255" s="275"/>
      <c r="AZ255" s="275"/>
      <c r="BA255" s="275"/>
      <c r="BB255" s="275"/>
      <c r="BC255" s="275"/>
      <c r="BD255" s="275"/>
    </row>
    <row r="256" spans="1:56" s="24" customFormat="1" ht="38.25" hidden="1" outlineLevel="1" x14ac:dyDescent="0.2">
      <c r="A256" s="22"/>
      <c r="B256" s="253" t="s">
        <v>264</v>
      </c>
      <c r="C256" s="211" t="s">
        <v>203</v>
      </c>
      <c r="D256" s="150" t="s">
        <v>263</v>
      </c>
      <c r="E256" s="71"/>
      <c r="F256" s="71"/>
      <c r="G256" s="71"/>
      <c r="H256" s="71"/>
      <c r="I256" s="71"/>
      <c r="J256" s="71"/>
      <c r="K256" s="71"/>
      <c r="L256" s="71"/>
      <c r="M256" s="71"/>
      <c r="N256" s="81"/>
      <c r="O256" s="81"/>
      <c r="P256" s="81"/>
      <c r="Q256" s="81"/>
      <c r="R256" s="81"/>
      <c r="S256" s="81"/>
      <c r="T256" s="81"/>
      <c r="U256" s="81"/>
      <c r="V256" s="81"/>
      <c r="W256" s="81"/>
      <c r="X256" s="81"/>
      <c r="Y256" s="275"/>
      <c r="Z256" s="275"/>
      <c r="AA256" s="275"/>
      <c r="AB256" s="275"/>
      <c r="AC256" s="275"/>
      <c r="AD256" s="275"/>
      <c r="AE256" s="275"/>
      <c r="AF256" s="275"/>
      <c r="AG256" s="275"/>
      <c r="AH256" s="275"/>
      <c r="AI256" s="275"/>
      <c r="AJ256" s="275"/>
      <c r="AK256" s="275"/>
      <c r="AL256" s="275"/>
      <c r="AM256" s="275"/>
      <c r="AN256" s="275"/>
      <c r="AO256" s="275"/>
      <c r="AP256" s="275"/>
      <c r="AQ256" s="275"/>
      <c r="AR256" s="275"/>
      <c r="AS256" s="275"/>
      <c r="AT256" s="275"/>
      <c r="AU256" s="275"/>
      <c r="AV256" s="275"/>
      <c r="AW256" s="275"/>
      <c r="AX256" s="275"/>
      <c r="AY256" s="275"/>
      <c r="AZ256" s="275"/>
      <c r="BA256" s="275"/>
      <c r="BB256" s="275"/>
      <c r="BC256" s="275"/>
      <c r="BD256" s="275"/>
    </row>
    <row r="257" spans="1:56" s="24" customFormat="1" ht="38.25" hidden="1" outlineLevel="1" x14ac:dyDescent="0.2">
      <c r="A257" s="22"/>
      <c r="B257" s="253" t="s">
        <v>271</v>
      </c>
      <c r="C257" s="211" t="s">
        <v>203</v>
      </c>
      <c r="D257" s="150" t="s">
        <v>263</v>
      </c>
      <c r="E257" s="71"/>
      <c r="F257" s="71"/>
      <c r="G257" s="71"/>
      <c r="H257" s="71"/>
      <c r="I257" s="71"/>
      <c r="J257" s="71"/>
      <c r="K257" s="71"/>
      <c r="L257" s="71"/>
      <c r="M257" s="71"/>
      <c r="N257" s="81"/>
      <c r="O257" s="81"/>
      <c r="P257" s="81"/>
      <c r="Q257" s="81"/>
      <c r="R257" s="81"/>
      <c r="S257" s="81"/>
      <c r="T257" s="81"/>
      <c r="U257" s="81"/>
      <c r="V257" s="81"/>
      <c r="W257" s="81"/>
      <c r="X257" s="81"/>
      <c r="Y257" s="275"/>
      <c r="Z257" s="275"/>
      <c r="AA257" s="275"/>
      <c r="AB257" s="275"/>
      <c r="AC257" s="275"/>
      <c r="AD257" s="275"/>
      <c r="AE257" s="275"/>
      <c r="AF257" s="275"/>
      <c r="AG257" s="275"/>
      <c r="AH257" s="275"/>
      <c r="AI257" s="275"/>
      <c r="AJ257" s="275"/>
      <c r="AK257" s="275"/>
      <c r="AL257" s="275"/>
      <c r="AM257" s="275"/>
      <c r="AN257" s="275"/>
      <c r="AO257" s="275"/>
      <c r="AP257" s="275"/>
      <c r="AQ257" s="275"/>
      <c r="AR257" s="275"/>
      <c r="AS257" s="275"/>
      <c r="AT257" s="275"/>
      <c r="AU257" s="275"/>
      <c r="AV257" s="275"/>
      <c r="AW257" s="275"/>
      <c r="AX257" s="275"/>
      <c r="AY257" s="275"/>
      <c r="AZ257" s="275"/>
      <c r="BA257" s="275"/>
      <c r="BB257" s="275"/>
      <c r="BC257" s="275"/>
      <c r="BD257" s="275"/>
    </row>
    <row r="258" spans="1:56" ht="48" customHeight="1" outlineLevel="1" x14ac:dyDescent="0.2">
      <c r="A258" s="71"/>
      <c r="B258" s="209" t="s">
        <v>105</v>
      </c>
      <c r="C258" s="209" t="s">
        <v>136</v>
      </c>
      <c r="D258" s="71"/>
      <c r="E258" s="71"/>
      <c r="F258" s="71"/>
      <c r="G258" s="71"/>
      <c r="H258" s="71"/>
      <c r="I258" s="71"/>
      <c r="J258" s="71"/>
      <c r="K258" s="71"/>
      <c r="L258" s="71"/>
      <c r="M258" s="71"/>
      <c r="N258" s="71"/>
      <c r="O258" s="71"/>
      <c r="P258" s="71"/>
      <c r="Q258" s="71"/>
      <c r="R258" s="71"/>
      <c r="S258" s="71"/>
      <c r="T258" s="71"/>
      <c r="U258" s="71"/>
      <c r="V258" s="71"/>
      <c r="W258" s="71"/>
      <c r="X258" s="71"/>
    </row>
    <row r="259" spans="1:56" s="127" customFormat="1" ht="39" customHeight="1" outlineLevel="1" x14ac:dyDescent="0.2">
      <c r="A259" s="126">
        <v>152</v>
      </c>
      <c r="B259" s="212" t="s">
        <v>250</v>
      </c>
      <c r="C259" s="212"/>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275"/>
      <c r="Z259" s="275"/>
      <c r="AA259" s="275"/>
      <c r="AB259" s="275"/>
      <c r="AC259" s="275"/>
      <c r="AD259" s="275"/>
      <c r="AE259" s="275"/>
      <c r="AF259" s="275"/>
      <c r="AG259" s="275"/>
      <c r="AH259" s="275"/>
      <c r="AI259" s="275"/>
      <c r="AJ259" s="275"/>
      <c r="AK259" s="275"/>
      <c r="AL259" s="275"/>
      <c r="AM259" s="275"/>
      <c r="AN259" s="275"/>
      <c r="AO259" s="275"/>
      <c r="AP259" s="275"/>
      <c r="AQ259" s="275"/>
      <c r="AR259" s="275"/>
      <c r="AS259" s="275"/>
      <c r="AT259" s="275"/>
      <c r="AU259" s="275"/>
      <c r="AV259" s="275"/>
      <c r="AW259" s="275"/>
      <c r="AX259" s="275"/>
      <c r="AY259" s="275"/>
      <c r="AZ259" s="275"/>
      <c r="BA259" s="275"/>
      <c r="BB259" s="275"/>
      <c r="BC259" s="275"/>
      <c r="BD259" s="275"/>
    </row>
    <row r="260" spans="1:56" ht="84" customHeight="1" x14ac:dyDescent="0.2">
      <c r="A260" s="3">
        <v>4</v>
      </c>
      <c r="B260" s="206" t="s">
        <v>384</v>
      </c>
      <c r="C260" s="206"/>
      <c r="D260" s="42"/>
      <c r="E260" s="82">
        <f t="shared" ref="E260:X260" si="210">E261+E278</f>
        <v>2548.4</v>
      </c>
      <c r="F260" s="82">
        <f t="shared" si="210"/>
        <v>1044.2</v>
      </c>
      <c r="G260" s="82">
        <f t="shared" si="210"/>
        <v>1504.2</v>
      </c>
      <c r="H260" s="82">
        <f t="shared" si="210"/>
        <v>0</v>
      </c>
      <c r="I260" s="82">
        <f t="shared" si="210"/>
        <v>2548.4</v>
      </c>
      <c r="J260" s="82">
        <f t="shared" si="210"/>
        <v>1044.2</v>
      </c>
      <c r="K260" s="82">
        <f t="shared" si="210"/>
        <v>1504.2</v>
      </c>
      <c r="L260" s="82">
        <f t="shared" si="210"/>
        <v>0</v>
      </c>
      <c r="M260" s="82">
        <f t="shared" si="210"/>
        <v>7645.2000000000007</v>
      </c>
      <c r="N260" s="82">
        <f t="shared" si="210"/>
        <v>3132.6000000000004</v>
      </c>
      <c r="O260" s="82">
        <f t="shared" si="210"/>
        <v>4512.6000000000004</v>
      </c>
      <c r="P260" s="82">
        <f t="shared" si="210"/>
        <v>0</v>
      </c>
      <c r="Q260" s="82">
        <f t="shared" si="210"/>
        <v>1504.2</v>
      </c>
      <c r="R260" s="82">
        <f t="shared" si="210"/>
        <v>0</v>
      </c>
      <c r="S260" s="82">
        <f t="shared" si="210"/>
        <v>1504.2</v>
      </c>
      <c r="T260" s="82">
        <f t="shared" si="210"/>
        <v>0</v>
      </c>
      <c r="U260" s="82">
        <f t="shared" si="210"/>
        <v>1504.2</v>
      </c>
      <c r="V260" s="82">
        <f t="shared" si="210"/>
        <v>0</v>
      </c>
      <c r="W260" s="82">
        <f t="shared" si="210"/>
        <v>1504.2</v>
      </c>
      <c r="X260" s="82">
        <f t="shared" si="210"/>
        <v>0</v>
      </c>
    </row>
    <row r="261" spans="1:56" s="21" customFormat="1" ht="49.7" customHeight="1" x14ac:dyDescent="0.2">
      <c r="A261" s="38"/>
      <c r="B261" s="208" t="s">
        <v>204</v>
      </c>
      <c r="C261" s="208"/>
      <c r="D261" s="36"/>
      <c r="E261" s="75">
        <f t="shared" ref="E261:X261" si="211">E262+E266+E267+E268+E272+E273</f>
        <v>2548.4</v>
      </c>
      <c r="F261" s="75">
        <f t="shared" si="211"/>
        <v>1044.2</v>
      </c>
      <c r="G261" s="75">
        <f t="shared" si="211"/>
        <v>1504.2</v>
      </c>
      <c r="H261" s="75">
        <f t="shared" si="211"/>
        <v>0</v>
      </c>
      <c r="I261" s="75">
        <f t="shared" si="211"/>
        <v>2548.4</v>
      </c>
      <c r="J261" s="75">
        <f t="shared" si="211"/>
        <v>1044.2</v>
      </c>
      <c r="K261" s="75">
        <f t="shared" si="211"/>
        <v>1504.2</v>
      </c>
      <c r="L261" s="75">
        <f t="shared" si="211"/>
        <v>0</v>
      </c>
      <c r="M261" s="75">
        <f t="shared" si="211"/>
        <v>7645.2000000000007</v>
      </c>
      <c r="N261" s="75">
        <f t="shared" si="211"/>
        <v>3132.6000000000004</v>
      </c>
      <c r="O261" s="75">
        <f t="shared" si="211"/>
        <v>4512.6000000000004</v>
      </c>
      <c r="P261" s="75">
        <f t="shared" si="211"/>
        <v>0</v>
      </c>
      <c r="Q261" s="75">
        <f t="shared" si="211"/>
        <v>1504.2</v>
      </c>
      <c r="R261" s="75">
        <f t="shared" si="211"/>
        <v>0</v>
      </c>
      <c r="S261" s="75">
        <f t="shared" si="211"/>
        <v>1504.2</v>
      </c>
      <c r="T261" s="75">
        <f t="shared" si="211"/>
        <v>0</v>
      </c>
      <c r="U261" s="75">
        <f t="shared" si="211"/>
        <v>1504.2</v>
      </c>
      <c r="V261" s="75">
        <f t="shared" si="211"/>
        <v>0</v>
      </c>
      <c r="W261" s="75">
        <f t="shared" si="211"/>
        <v>1504.2</v>
      </c>
      <c r="X261" s="75">
        <f t="shared" si="211"/>
        <v>0</v>
      </c>
      <c r="Y261" s="275"/>
      <c r="Z261" s="275"/>
      <c r="AA261" s="275"/>
      <c r="AB261" s="275"/>
      <c r="AC261" s="275"/>
      <c r="AD261" s="275"/>
      <c r="AE261" s="275"/>
      <c r="AF261" s="275"/>
      <c r="AG261" s="275"/>
      <c r="AH261" s="275"/>
      <c r="AI261" s="275"/>
      <c r="AJ261" s="275"/>
      <c r="AK261" s="275"/>
      <c r="AL261" s="275"/>
      <c r="AM261" s="275"/>
      <c r="AN261" s="275"/>
      <c r="AO261" s="275"/>
      <c r="AP261" s="275"/>
      <c r="AQ261" s="275"/>
      <c r="AR261" s="275"/>
      <c r="AS261" s="275"/>
      <c r="AT261" s="275"/>
      <c r="AU261" s="275"/>
      <c r="AV261" s="275"/>
      <c r="AW261" s="275"/>
      <c r="AX261" s="275"/>
      <c r="AY261" s="275"/>
      <c r="AZ261" s="275"/>
      <c r="BA261" s="275"/>
      <c r="BB261" s="275"/>
      <c r="BC261" s="275"/>
      <c r="BD261" s="275"/>
    </row>
    <row r="262" spans="1:56" s="24" customFormat="1" ht="57.75" customHeight="1" outlineLevel="1" x14ac:dyDescent="0.2">
      <c r="A262" s="39"/>
      <c r="B262" s="230" t="s">
        <v>278</v>
      </c>
      <c r="C262" s="190" t="s">
        <v>136</v>
      </c>
      <c r="D262" s="150"/>
      <c r="E262" s="71"/>
      <c r="F262" s="71"/>
      <c r="G262" s="71"/>
      <c r="H262" s="71"/>
      <c r="I262" s="71"/>
      <c r="J262" s="71"/>
      <c r="K262" s="71"/>
      <c r="L262" s="71"/>
      <c r="M262" s="71"/>
      <c r="N262" s="81"/>
      <c r="O262" s="81"/>
      <c r="P262" s="81"/>
      <c r="Q262" s="81"/>
      <c r="R262" s="81"/>
      <c r="S262" s="81"/>
      <c r="T262" s="81"/>
      <c r="U262" s="81"/>
      <c r="V262" s="81"/>
      <c r="W262" s="81"/>
      <c r="X262" s="81"/>
      <c r="Y262" s="275"/>
      <c r="Z262" s="275"/>
      <c r="AA262" s="275"/>
      <c r="AB262" s="275"/>
      <c r="AC262" s="275"/>
      <c r="AD262" s="275"/>
      <c r="AE262" s="275"/>
      <c r="AF262" s="275"/>
      <c r="AG262" s="275"/>
      <c r="AH262" s="275"/>
      <c r="AI262" s="275"/>
      <c r="AJ262" s="275"/>
      <c r="AK262" s="275"/>
      <c r="AL262" s="275"/>
      <c r="AM262" s="275"/>
      <c r="AN262" s="275"/>
      <c r="AO262" s="275"/>
      <c r="AP262" s="275"/>
      <c r="AQ262" s="275"/>
      <c r="AR262" s="275"/>
      <c r="AS262" s="275"/>
      <c r="AT262" s="275"/>
      <c r="AU262" s="275"/>
      <c r="AV262" s="275"/>
      <c r="AW262" s="275"/>
      <c r="AX262" s="275"/>
      <c r="AY262" s="275"/>
      <c r="AZ262" s="275"/>
      <c r="BA262" s="275"/>
      <c r="BB262" s="275"/>
      <c r="BC262" s="275"/>
      <c r="BD262" s="275"/>
    </row>
    <row r="263" spans="1:56" s="127" customFormat="1" ht="40.5" customHeight="1" outlineLevel="1" x14ac:dyDescent="0.2">
      <c r="A263" s="170">
        <v>153</v>
      </c>
      <c r="B263" s="184" t="s">
        <v>282</v>
      </c>
      <c r="C263" s="185" t="s">
        <v>136</v>
      </c>
      <c r="D263" s="172"/>
      <c r="E263" s="126"/>
      <c r="F263" s="126"/>
      <c r="G263" s="126"/>
      <c r="H263" s="126"/>
      <c r="I263" s="126"/>
      <c r="J263" s="126"/>
      <c r="K263" s="126"/>
      <c r="L263" s="126"/>
      <c r="M263" s="126"/>
      <c r="N263" s="173"/>
      <c r="O263" s="173"/>
      <c r="P263" s="173"/>
      <c r="Q263" s="173"/>
      <c r="R263" s="173"/>
      <c r="S263" s="173"/>
      <c r="T263" s="173"/>
      <c r="U263" s="173"/>
      <c r="V263" s="173"/>
      <c r="W263" s="173"/>
      <c r="X263" s="173"/>
      <c r="Y263" s="275"/>
      <c r="Z263" s="275"/>
      <c r="AA263" s="275"/>
      <c r="AB263" s="275"/>
      <c r="AC263" s="275"/>
      <c r="AD263" s="275"/>
      <c r="AE263" s="275"/>
      <c r="AF263" s="275"/>
      <c r="AG263" s="275"/>
      <c r="AH263" s="275"/>
      <c r="AI263" s="275"/>
      <c r="AJ263" s="275"/>
      <c r="AK263" s="275"/>
      <c r="AL263" s="275"/>
      <c r="AM263" s="275"/>
      <c r="AN263" s="275"/>
      <c r="AO263" s="275"/>
      <c r="AP263" s="275"/>
      <c r="AQ263" s="275"/>
      <c r="AR263" s="275"/>
      <c r="AS263" s="275"/>
      <c r="AT263" s="275"/>
      <c r="AU263" s="275"/>
      <c r="AV263" s="275"/>
      <c r="AW263" s="275"/>
      <c r="AX263" s="275"/>
      <c r="AY263" s="275"/>
      <c r="AZ263" s="275"/>
      <c r="BA263" s="275"/>
      <c r="BB263" s="275"/>
      <c r="BC263" s="275"/>
      <c r="BD263" s="275"/>
    </row>
    <row r="264" spans="1:56" s="127" customFormat="1" ht="29.25" customHeight="1" outlineLevel="1" x14ac:dyDescent="0.2">
      <c r="A264" s="170">
        <v>154</v>
      </c>
      <c r="B264" s="184" t="s">
        <v>283</v>
      </c>
      <c r="C264" s="185" t="s">
        <v>136</v>
      </c>
      <c r="D264" s="172"/>
      <c r="E264" s="126"/>
      <c r="F264" s="126"/>
      <c r="G264" s="126"/>
      <c r="H264" s="126"/>
      <c r="I264" s="126"/>
      <c r="J264" s="126"/>
      <c r="K264" s="126"/>
      <c r="L264" s="126"/>
      <c r="M264" s="126"/>
      <c r="N264" s="173"/>
      <c r="O264" s="173"/>
      <c r="P264" s="173"/>
      <c r="Q264" s="173"/>
      <c r="R264" s="173"/>
      <c r="S264" s="173"/>
      <c r="T264" s="173"/>
      <c r="U264" s="173"/>
      <c r="V264" s="173"/>
      <c r="W264" s="173"/>
      <c r="X264" s="173"/>
      <c r="Y264" s="275"/>
      <c r="Z264" s="275"/>
      <c r="AA264" s="275"/>
      <c r="AB264" s="275"/>
      <c r="AC264" s="275"/>
      <c r="AD264" s="275"/>
      <c r="AE264" s="275"/>
      <c r="AF264" s="275"/>
      <c r="AG264" s="275"/>
      <c r="AH264" s="275"/>
      <c r="AI264" s="275"/>
      <c r="AJ264" s="275"/>
      <c r="AK264" s="275"/>
      <c r="AL264" s="275"/>
      <c r="AM264" s="275"/>
      <c r="AN264" s="275"/>
      <c r="AO264" s="275"/>
      <c r="AP264" s="275"/>
      <c r="AQ264" s="275"/>
      <c r="AR264" s="275"/>
      <c r="AS264" s="275"/>
      <c r="AT264" s="275"/>
      <c r="AU264" s="275"/>
      <c r="AV264" s="275"/>
      <c r="AW264" s="275"/>
      <c r="AX264" s="275"/>
      <c r="AY264" s="275"/>
      <c r="AZ264" s="275"/>
      <c r="BA264" s="275"/>
      <c r="BB264" s="275"/>
      <c r="BC264" s="275"/>
      <c r="BD264" s="275"/>
    </row>
    <row r="265" spans="1:56" s="127" customFormat="1" ht="28.5" customHeight="1" outlineLevel="1" x14ac:dyDescent="0.2">
      <c r="A265" s="170">
        <v>155</v>
      </c>
      <c r="B265" s="184" t="s">
        <v>284</v>
      </c>
      <c r="C265" s="185" t="s">
        <v>136</v>
      </c>
      <c r="D265" s="172"/>
      <c r="E265" s="126"/>
      <c r="F265" s="126"/>
      <c r="G265" s="126"/>
      <c r="H265" s="126"/>
      <c r="I265" s="126"/>
      <c r="J265" s="126"/>
      <c r="K265" s="126"/>
      <c r="L265" s="126"/>
      <c r="M265" s="126"/>
      <c r="N265" s="173"/>
      <c r="O265" s="173"/>
      <c r="P265" s="173"/>
      <c r="Q265" s="173"/>
      <c r="R265" s="173"/>
      <c r="S265" s="173"/>
      <c r="T265" s="173"/>
      <c r="U265" s="173"/>
      <c r="V265" s="173"/>
      <c r="W265" s="173"/>
      <c r="X265" s="173"/>
      <c r="Y265" s="275"/>
      <c r="Z265" s="275"/>
      <c r="AA265" s="275"/>
      <c r="AB265" s="275"/>
      <c r="AC265" s="275"/>
      <c r="AD265" s="275"/>
      <c r="AE265" s="275"/>
      <c r="AF265" s="275"/>
      <c r="AG265" s="275"/>
      <c r="AH265" s="275"/>
      <c r="AI265" s="275"/>
      <c r="AJ265" s="275"/>
      <c r="AK265" s="275"/>
      <c r="AL265" s="275"/>
      <c r="AM265" s="275"/>
      <c r="AN265" s="275"/>
      <c r="AO265" s="275"/>
      <c r="AP265" s="275"/>
      <c r="AQ265" s="275"/>
      <c r="AR265" s="275"/>
      <c r="AS265" s="275"/>
      <c r="AT265" s="275"/>
      <c r="AU265" s="275"/>
      <c r="AV265" s="275"/>
      <c r="AW265" s="275"/>
      <c r="AX265" s="275"/>
      <c r="AY265" s="275"/>
      <c r="AZ265" s="275"/>
      <c r="BA265" s="275"/>
      <c r="BB265" s="275"/>
      <c r="BC265" s="275"/>
      <c r="BD265" s="275"/>
    </row>
    <row r="266" spans="1:56" s="24" customFormat="1" ht="38.25" outlineLevel="1" x14ac:dyDescent="0.2">
      <c r="A266" s="23"/>
      <c r="B266" s="230" t="s">
        <v>279</v>
      </c>
      <c r="C266" s="190" t="s">
        <v>136</v>
      </c>
      <c r="D266" s="26"/>
      <c r="E266" s="71">
        <f t="shared" ref="E266:X266" si="212">SUM(E267:E271)</f>
        <v>0</v>
      </c>
      <c r="F266" s="71">
        <f t="shared" si="212"/>
        <v>0</v>
      </c>
      <c r="G266" s="71">
        <f t="shared" si="212"/>
        <v>0</v>
      </c>
      <c r="H266" s="71">
        <f t="shared" si="212"/>
        <v>0</v>
      </c>
      <c r="I266" s="71">
        <f t="shared" si="212"/>
        <v>0</v>
      </c>
      <c r="J266" s="71">
        <f t="shared" si="212"/>
        <v>0</v>
      </c>
      <c r="K266" s="71">
        <f t="shared" si="212"/>
        <v>0</v>
      </c>
      <c r="L266" s="71">
        <f t="shared" si="212"/>
        <v>0</v>
      </c>
      <c r="M266" s="71">
        <f t="shared" si="212"/>
        <v>0</v>
      </c>
      <c r="N266" s="71">
        <f t="shared" si="212"/>
        <v>0</v>
      </c>
      <c r="O266" s="71">
        <f t="shared" si="212"/>
        <v>0</v>
      </c>
      <c r="P266" s="71">
        <f t="shared" si="212"/>
        <v>0</v>
      </c>
      <c r="Q266" s="71">
        <f t="shared" si="212"/>
        <v>0</v>
      </c>
      <c r="R266" s="71">
        <f t="shared" si="212"/>
        <v>0</v>
      </c>
      <c r="S266" s="71">
        <f t="shared" si="212"/>
        <v>0</v>
      </c>
      <c r="T266" s="71">
        <f t="shared" si="212"/>
        <v>0</v>
      </c>
      <c r="U266" s="71">
        <f t="shared" si="212"/>
        <v>0</v>
      </c>
      <c r="V266" s="71">
        <f t="shared" si="212"/>
        <v>0</v>
      </c>
      <c r="W266" s="71">
        <f t="shared" si="212"/>
        <v>0</v>
      </c>
      <c r="X266" s="71">
        <f t="shared" si="212"/>
        <v>0</v>
      </c>
      <c r="Y266" s="275"/>
      <c r="Z266" s="275"/>
      <c r="AA266" s="275"/>
      <c r="AB266" s="275"/>
      <c r="AC266" s="275"/>
      <c r="AD266" s="275"/>
      <c r="AE266" s="275"/>
      <c r="AF266" s="275"/>
      <c r="AG266" s="275"/>
      <c r="AH266" s="275"/>
      <c r="AI266" s="275"/>
      <c r="AJ266" s="275"/>
      <c r="AK266" s="275"/>
      <c r="AL266" s="275"/>
      <c r="AM266" s="275"/>
      <c r="AN266" s="275"/>
      <c r="AO266" s="275"/>
      <c r="AP266" s="275"/>
      <c r="AQ266" s="275"/>
      <c r="AR266" s="275"/>
      <c r="AS266" s="275"/>
      <c r="AT266" s="275"/>
      <c r="AU266" s="275"/>
      <c r="AV266" s="275"/>
      <c r="AW266" s="275"/>
      <c r="AX266" s="275"/>
      <c r="AY266" s="275"/>
      <c r="AZ266" s="275"/>
      <c r="BA266" s="275"/>
      <c r="BB266" s="275"/>
      <c r="BC266" s="275"/>
      <c r="BD266" s="275"/>
    </row>
    <row r="267" spans="1:56" s="24" customFormat="1" ht="38.25" outlineLevel="1" x14ac:dyDescent="0.2">
      <c r="A267" s="23"/>
      <c r="B267" s="230" t="s">
        <v>280</v>
      </c>
      <c r="C267" s="190" t="s">
        <v>136</v>
      </c>
      <c r="D267" s="26"/>
      <c r="E267" s="71"/>
      <c r="F267" s="71"/>
      <c r="G267" s="71"/>
      <c r="H267" s="71"/>
      <c r="I267" s="71"/>
      <c r="J267" s="71"/>
      <c r="K267" s="71"/>
      <c r="L267" s="71"/>
      <c r="M267" s="71"/>
      <c r="N267" s="71"/>
      <c r="O267" s="71"/>
      <c r="P267" s="71"/>
      <c r="Q267" s="71"/>
      <c r="R267" s="71"/>
      <c r="S267" s="71"/>
      <c r="T267" s="71"/>
      <c r="U267" s="71"/>
      <c r="V267" s="71"/>
      <c r="W267" s="71"/>
      <c r="X267" s="71"/>
      <c r="Y267" s="275"/>
      <c r="Z267" s="275"/>
      <c r="AA267" s="275"/>
      <c r="AB267" s="275"/>
      <c r="AC267" s="275"/>
      <c r="AD267" s="275"/>
      <c r="AE267" s="275"/>
      <c r="AF267" s="275"/>
      <c r="AG267" s="275"/>
      <c r="AH267" s="275"/>
      <c r="AI267" s="275"/>
      <c r="AJ267" s="275"/>
      <c r="AK267" s="275"/>
      <c r="AL267" s="275"/>
      <c r="AM267" s="275"/>
      <c r="AN267" s="275"/>
      <c r="AO267" s="275"/>
      <c r="AP267" s="275"/>
      <c r="AQ267" s="275"/>
      <c r="AR267" s="275"/>
      <c r="AS267" s="275"/>
      <c r="AT267" s="275"/>
      <c r="AU267" s="275"/>
      <c r="AV267" s="275"/>
      <c r="AW267" s="275"/>
      <c r="AX267" s="275"/>
      <c r="AY267" s="275"/>
      <c r="AZ267" s="275"/>
      <c r="BA267" s="275"/>
      <c r="BB267" s="275"/>
      <c r="BC267" s="275"/>
      <c r="BD267" s="275"/>
    </row>
    <row r="268" spans="1:56" s="24" customFormat="1" ht="25.5" outlineLevel="1" x14ac:dyDescent="0.2">
      <c r="A268" s="23"/>
      <c r="B268" s="230" t="s">
        <v>281</v>
      </c>
      <c r="C268" s="190" t="s">
        <v>136</v>
      </c>
      <c r="D268" s="26"/>
      <c r="E268" s="71"/>
      <c r="F268" s="71"/>
      <c r="G268" s="71"/>
      <c r="H268" s="71"/>
      <c r="I268" s="71"/>
      <c r="J268" s="71"/>
      <c r="K268" s="71"/>
      <c r="L268" s="71"/>
      <c r="M268" s="71"/>
      <c r="N268" s="71"/>
      <c r="O268" s="71"/>
      <c r="P268" s="71"/>
      <c r="Q268" s="71"/>
      <c r="R268" s="71"/>
      <c r="S268" s="71"/>
      <c r="T268" s="71"/>
      <c r="U268" s="71"/>
      <c r="V268" s="71"/>
      <c r="W268" s="71"/>
      <c r="X268" s="71"/>
      <c r="Y268" s="275"/>
      <c r="Z268" s="275"/>
      <c r="AA268" s="275"/>
      <c r="AB268" s="275"/>
      <c r="AC268" s="275"/>
      <c r="AD268" s="275"/>
      <c r="AE268" s="275"/>
      <c r="AF268" s="275"/>
      <c r="AG268" s="275"/>
      <c r="AH268" s="275"/>
      <c r="AI268" s="275"/>
      <c r="AJ268" s="275"/>
      <c r="AK268" s="275"/>
      <c r="AL268" s="275"/>
      <c r="AM268" s="275"/>
      <c r="AN268" s="275"/>
      <c r="AO268" s="275"/>
      <c r="AP268" s="275"/>
      <c r="AQ268" s="275"/>
      <c r="AR268" s="275"/>
      <c r="AS268" s="275"/>
      <c r="AT268" s="275"/>
      <c r="AU268" s="275"/>
      <c r="AV268" s="275"/>
      <c r="AW268" s="275"/>
      <c r="AX268" s="275"/>
      <c r="AY268" s="275"/>
      <c r="AZ268" s="275"/>
      <c r="BA268" s="275"/>
      <c r="BB268" s="275"/>
      <c r="BC268" s="275"/>
      <c r="BD268" s="275"/>
    </row>
    <row r="269" spans="1:56" ht="25.5" customHeight="1" outlineLevel="1" x14ac:dyDescent="0.2">
      <c r="A269" s="13">
        <v>156</v>
      </c>
      <c r="B269" s="199" t="s">
        <v>285</v>
      </c>
      <c r="C269" s="185" t="s">
        <v>136</v>
      </c>
      <c r="D269" s="7"/>
      <c r="E269" s="64"/>
      <c r="F269" s="64"/>
      <c r="G269" s="64"/>
      <c r="H269" s="64"/>
      <c r="I269" s="64"/>
      <c r="J269" s="64"/>
      <c r="K269" s="64"/>
      <c r="L269" s="64"/>
      <c r="M269" s="64"/>
      <c r="N269" s="59"/>
      <c r="O269" s="59"/>
      <c r="P269" s="59"/>
      <c r="Q269" s="59"/>
      <c r="R269" s="59"/>
      <c r="S269" s="59"/>
      <c r="T269" s="59"/>
      <c r="U269" s="59"/>
      <c r="V269" s="59"/>
      <c r="W269" s="59"/>
      <c r="X269" s="148"/>
    </row>
    <row r="270" spans="1:56" ht="38.25" outlineLevel="1" x14ac:dyDescent="0.2">
      <c r="A270" s="13">
        <v>157</v>
      </c>
      <c r="B270" s="191" t="s">
        <v>286</v>
      </c>
      <c r="C270" s="185" t="s">
        <v>136</v>
      </c>
      <c r="D270" s="7"/>
      <c r="E270" s="64"/>
      <c r="F270" s="64"/>
      <c r="G270" s="64"/>
      <c r="H270" s="64"/>
      <c r="I270" s="64"/>
      <c r="J270" s="64"/>
      <c r="K270" s="64"/>
      <c r="L270" s="64"/>
      <c r="M270" s="64"/>
      <c r="N270" s="59"/>
      <c r="O270" s="59"/>
      <c r="P270" s="59"/>
      <c r="Q270" s="59"/>
      <c r="R270" s="59"/>
      <c r="S270" s="59"/>
      <c r="T270" s="59"/>
      <c r="U270" s="59"/>
      <c r="V270" s="59"/>
      <c r="W270" s="59"/>
      <c r="X270" s="148"/>
    </row>
    <row r="271" spans="1:56" ht="25.5" outlineLevel="1" x14ac:dyDescent="0.2">
      <c r="A271" s="13">
        <v>158</v>
      </c>
      <c r="B271" s="199" t="s">
        <v>287</v>
      </c>
      <c r="C271" s="185" t="s">
        <v>136</v>
      </c>
      <c r="D271" s="7"/>
      <c r="E271" s="64"/>
      <c r="F271" s="64"/>
      <c r="G271" s="64"/>
      <c r="H271" s="64"/>
      <c r="I271" s="64"/>
      <c r="J271" s="64"/>
      <c r="K271" s="64"/>
      <c r="L271" s="64"/>
      <c r="M271" s="64"/>
      <c r="N271" s="59"/>
      <c r="O271" s="59"/>
      <c r="P271" s="59"/>
      <c r="Q271" s="59"/>
      <c r="R271" s="59"/>
      <c r="S271" s="59"/>
      <c r="T271" s="59"/>
      <c r="U271" s="59"/>
      <c r="V271" s="59"/>
      <c r="W271" s="59"/>
      <c r="X271" s="148"/>
    </row>
    <row r="272" spans="1:56" s="24" customFormat="1" ht="25.5" outlineLevel="1" x14ac:dyDescent="0.2">
      <c r="A272" s="39"/>
      <c r="B272" s="230" t="s">
        <v>106</v>
      </c>
      <c r="C272" s="190" t="s">
        <v>136</v>
      </c>
      <c r="D272" s="26"/>
      <c r="E272" s="71"/>
      <c r="F272" s="71"/>
      <c r="G272" s="71"/>
      <c r="H272" s="71"/>
      <c r="I272" s="71"/>
      <c r="J272" s="71"/>
      <c r="K272" s="71"/>
      <c r="L272" s="71"/>
      <c r="M272" s="71"/>
      <c r="N272" s="81"/>
      <c r="O272" s="81"/>
      <c r="P272" s="81"/>
      <c r="Q272" s="81"/>
      <c r="R272" s="81"/>
      <c r="S272" s="81"/>
      <c r="T272" s="81"/>
      <c r="U272" s="81"/>
      <c r="V272" s="81"/>
      <c r="W272" s="81"/>
      <c r="X272" s="81"/>
      <c r="Y272" s="275"/>
      <c r="Z272" s="275"/>
      <c r="AA272" s="275"/>
      <c r="AB272" s="275"/>
      <c r="AC272" s="275"/>
      <c r="AD272" s="275"/>
      <c r="AE272" s="275"/>
      <c r="AF272" s="275"/>
      <c r="AG272" s="275"/>
      <c r="AH272" s="275"/>
      <c r="AI272" s="275"/>
      <c r="AJ272" s="275"/>
      <c r="AK272" s="275"/>
      <c r="AL272" s="275"/>
      <c r="AM272" s="275"/>
      <c r="AN272" s="275"/>
      <c r="AO272" s="275"/>
      <c r="AP272" s="275"/>
      <c r="AQ272" s="275"/>
      <c r="AR272" s="275"/>
      <c r="AS272" s="275"/>
      <c r="AT272" s="275"/>
      <c r="AU272" s="275"/>
      <c r="AV272" s="275"/>
      <c r="AW272" s="275"/>
      <c r="AX272" s="275"/>
      <c r="AY272" s="275"/>
      <c r="AZ272" s="275"/>
      <c r="BA272" s="275"/>
      <c r="BB272" s="275"/>
      <c r="BC272" s="275"/>
      <c r="BD272" s="275"/>
    </row>
    <row r="273" spans="1:57" s="24" customFormat="1" ht="25.5" outlineLevel="1" x14ac:dyDescent="0.2">
      <c r="A273" s="23"/>
      <c r="B273" s="230" t="s">
        <v>107</v>
      </c>
      <c r="C273" s="190" t="s">
        <v>136</v>
      </c>
      <c r="D273" s="26"/>
      <c r="E273" s="123">
        <f>SUM(E274:E277)</f>
        <v>2548.4</v>
      </c>
      <c r="F273" s="123">
        <f t="shared" ref="F273:X273" si="213">SUM(F274:F277)</f>
        <v>1044.2</v>
      </c>
      <c r="G273" s="123">
        <f t="shared" si="213"/>
        <v>1504.2</v>
      </c>
      <c r="H273" s="123">
        <f t="shared" si="213"/>
        <v>0</v>
      </c>
      <c r="I273" s="123">
        <f t="shared" si="213"/>
        <v>2548.4</v>
      </c>
      <c r="J273" s="123">
        <f t="shared" si="213"/>
        <v>1044.2</v>
      </c>
      <c r="K273" s="123">
        <f t="shared" si="213"/>
        <v>1504.2</v>
      </c>
      <c r="L273" s="123">
        <f t="shared" si="213"/>
        <v>0</v>
      </c>
      <c r="M273" s="123">
        <f t="shared" si="213"/>
        <v>7645.2000000000007</v>
      </c>
      <c r="N273" s="123">
        <f t="shared" si="213"/>
        <v>3132.6000000000004</v>
      </c>
      <c r="O273" s="123">
        <f t="shared" si="213"/>
        <v>4512.6000000000004</v>
      </c>
      <c r="P273" s="123">
        <f t="shared" si="213"/>
        <v>0</v>
      </c>
      <c r="Q273" s="123">
        <f t="shared" si="213"/>
        <v>1504.2</v>
      </c>
      <c r="R273" s="123">
        <f t="shared" si="213"/>
        <v>0</v>
      </c>
      <c r="S273" s="123">
        <f t="shared" si="213"/>
        <v>1504.2</v>
      </c>
      <c r="T273" s="123">
        <f t="shared" si="213"/>
        <v>0</v>
      </c>
      <c r="U273" s="123">
        <f t="shared" si="213"/>
        <v>1504.2</v>
      </c>
      <c r="V273" s="123">
        <f t="shared" si="213"/>
        <v>0</v>
      </c>
      <c r="W273" s="123">
        <f t="shared" si="213"/>
        <v>1504.2</v>
      </c>
      <c r="X273" s="123">
        <f t="shared" si="213"/>
        <v>0</v>
      </c>
      <c r="Y273" s="275"/>
      <c r="Z273" s="275"/>
      <c r="AA273" s="275"/>
      <c r="AB273" s="275"/>
      <c r="AC273" s="275"/>
      <c r="AD273" s="275"/>
      <c r="AE273" s="275"/>
      <c r="AF273" s="275"/>
      <c r="AG273" s="275"/>
      <c r="AH273" s="275"/>
      <c r="AI273" s="275"/>
      <c r="AJ273" s="275"/>
      <c r="AK273" s="275"/>
      <c r="AL273" s="275"/>
      <c r="AM273" s="275"/>
      <c r="AN273" s="275"/>
      <c r="AO273" s="275"/>
      <c r="AP273" s="275"/>
      <c r="AQ273" s="275"/>
      <c r="AR273" s="275"/>
      <c r="AS273" s="275"/>
      <c r="AT273" s="275"/>
      <c r="AU273" s="275"/>
      <c r="AV273" s="275"/>
      <c r="AW273" s="275"/>
      <c r="AX273" s="275"/>
      <c r="AY273" s="275"/>
      <c r="AZ273" s="275"/>
      <c r="BA273" s="275"/>
      <c r="BB273" s="275"/>
      <c r="BC273" s="275"/>
      <c r="BD273" s="275"/>
    </row>
    <row r="274" spans="1:57" ht="25.5" outlineLevel="1" x14ac:dyDescent="0.2">
      <c r="A274" s="13">
        <v>159</v>
      </c>
      <c r="B274" s="199" t="s">
        <v>80</v>
      </c>
      <c r="C274" s="191"/>
      <c r="D274" s="7"/>
      <c r="E274" s="64"/>
      <c r="F274" s="64"/>
      <c r="G274" s="64"/>
      <c r="H274" s="64"/>
      <c r="I274" s="64"/>
      <c r="J274" s="64"/>
      <c r="K274" s="64"/>
      <c r="L274" s="64"/>
      <c r="M274" s="64"/>
      <c r="N274" s="59"/>
      <c r="O274" s="59"/>
      <c r="P274" s="59"/>
      <c r="Q274" s="59"/>
      <c r="R274" s="59"/>
      <c r="S274" s="59"/>
      <c r="T274" s="59"/>
      <c r="U274" s="59"/>
      <c r="V274" s="59"/>
      <c r="W274" s="59"/>
      <c r="X274" s="148"/>
    </row>
    <row r="275" spans="1:57" ht="38.25" outlineLevel="1" x14ac:dyDescent="0.2">
      <c r="A275" s="13">
        <v>160</v>
      </c>
      <c r="B275" s="199" t="s">
        <v>81</v>
      </c>
      <c r="C275" s="191"/>
      <c r="D275" s="7"/>
      <c r="E275" s="135">
        <f>SUM(F275:H275)</f>
        <v>1044.2</v>
      </c>
      <c r="F275" s="135">
        <v>1044.2</v>
      </c>
      <c r="G275" s="136"/>
      <c r="H275" s="64"/>
      <c r="I275" s="64">
        <f>SUM(J275:L275)</f>
        <v>1044.2</v>
      </c>
      <c r="J275" s="134">
        <v>1044.2</v>
      </c>
      <c r="K275" s="64"/>
      <c r="L275" s="64"/>
      <c r="M275" s="136">
        <f>SUM(N275:P275)</f>
        <v>3132.6000000000004</v>
      </c>
      <c r="N275" s="135">
        <f>1044.2*3</f>
        <v>3132.6000000000004</v>
      </c>
      <c r="O275" s="169"/>
      <c r="P275" s="169"/>
      <c r="Q275" s="169"/>
      <c r="R275" s="169"/>
      <c r="S275" s="169"/>
      <c r="T275" s="169"/>
      <c r="U275" s="169"/>
      <c r="V275" s="169"/>
      <c r="W275" s="169"/>
      <c r="X275" s="169"/>
    </row>
    <row r="276" spans="1:57" ht="38.25" outlineLevel="1" x14ac:dyDescent="0.2">
      <c r="A276" s="13">
        <v>161</v>
      </c>
      <c r="B276" s="199" t="s">
        <v>205</v>
      </c>
      <c r="C276" s="191" t="s">
        <v>251</v>
      </c>
      <c r="D276" s="7"/>
      <c r="E276" s="135">
        <f>SUM(F276:H276)</f>
        <v>1504.2</v>
      </c>
      <c r="F276" s="136"/>
      <c r="G276" s="135">
        <v>1504.2</v>
      </c>
      <c r="H276" s="64"/>
      <c r="I276" s="64">
        <f>SUM(J276:L276)</f>
        <v>1504.2</v>
      </c>
      <c r="J276" s="64"/>
      <c r="K276" s="64">
        <v>1504.2</v>
      </c>
      <c r="L276" s="64"/>
      <c r="M276" s="136">
        <f>SUM(N276:P276)</f>
        <v>4512.6000000000004</v>
      </c>
      <c r="N276" s="169"/>
      <c r="O276" s="136">
        <f>1504.2*3</f>
        <v>4512.6000000000004</v>
      </c>
      <c r="P276" s="169"/>
      <c r="Q276" s="169">
        <f>S276</f>
        <v>1504.2</v>
      </c>
      <c r="R276" s="169"/>
      <c r="S276" s="136">
        <v>1504.2</v>
      </c>
      <c r="T276" s="169"/>
      <c r="U276" s="169">
        <f>W276</f>
        <v>1504.2</v>
      </c>
      <c r="V276" s="169"/>
      <c r="W276" s="136">
        <v>1504.2</v>
      </c>
      <c r="X276" s="169"/>
      <c r="Y276" s="278"/>
    </row>
    <row r="277" spans="1:57" ht="25.5" outlineLevel="1" x14ac:dyDescent="0.2">
      <c r="A277" s="13">
        <v>162</v>
      </c>
      <c r="B277" s="199" t="s">
        <v>82</v>
      </c>
      <c r="C277" s="191"/>
      <c r="D277" s="7"/>
      <c r="E277" s="64"/>
      <c r="F277" s="64"/>
      <c r="G277" s="64"/>
      <c r="H277" s="64"/>
      <c r="I277" s="64"/>
      <c r="J277" s="64"/>
      <c r="K277" s="64"/>
      <c r="L277" s="64"/>
      <c r="M277" s="64"/>
      <c r="N277" s="59"/>
      <c r="O277" s="59"/>
      <c r="P277" s="59"/>
      <c r="Q277" s="59"/>
      <c r="R277" s="59"/>
      <c r="S277" s="59"/>
      <c r="T277" s="59"/>
      <c r="U277" s="59"/>
      <c r="V277" s="59"/>
      <c r="W277" s="59"/>
      <c r="X277" s="148"/>
    </row>
    <row r="278" spans="1:57" s="21" customFormat="1" ht="48" customHeight="1" x14ac:dyDescent="0.2">
      <c r="A278" s="36"/>
      <c r="B278" s="208" t="s">
        <v>206</v>
      </c>
      <c r="C278" s="208"/>
      <c r="D278" s="36"/>
      <c r="E278" s="75">
        <f>E279+E280+E281</f>
        <v>0</v>
      </c>
      <c r="F278" s="75">
        <f t="shared" ref="F278:X278" si="214">F279+F280+F281</f>
        <v>0</v>
      </c>
      <c r="G278" s="75">
        <f t="shared" si="214"/>
        <v>0</v>
      </c>
      <c r="H278" s="75">
        <f t="shared" si="214"/>
        <v>0</v>
      </c>
      <c r="I278" s="75">
        <f t="shared" si="214"/>
        <v>0</v>
      </c>
      <c r="J278" s="75">
        <f t="shared" si="214"/>
        <v>0</v>
      </c>
      <c r="K278" s="75">
        <f t="shared" si="214"/>
        <v>0</v>
      </c>
      <c r="L278" s="75">
        <f t="shared" si="214"/>
        <v>0</v>
      </c>
      <c r="M278" s="75">
        <f t="shared" si="214"/>
        <v>0</v>
      </c>
      <c r="N278" s="75">
        <f t="shared" si="214"/>
        <v>0</v>
      </c>
      <c r="O278" s="75">
        <f t="shared" si="214"/>
        <v>0</v>
      </c>
      <c r="P278" s="75">
        <f t="shared" si="214"/>
        <v>0</v>
      </c>
      <c r="Q278" s="75">
        <f t="shared" si="214"/>
        <v>0</v>
      </c>
      <c r="R278" s="75">
        <f t="shared" si="214"/>
        <v>0</v>
      </c>
      <c r="S278" s="75">
        <f t="shared" si="214"/>
        <v>0</v>
      </c>
      <c r="T278" s="75">
        <f t="shared" si="214"/>
        <v>0</v>
      </c>
      <c r="U278" s="75">
        <f t="shared" si="214"/>
        <v>0</v>
      </c>
      <c r="V278" s="75">
        <f t="shared" si="214"/>
        <v>0</v>
      </c>
      <c r="W278" s="75">
        <f t="shared" si="214"/>
        <v>0</v>
      </c>
      <c r="X278" s="75">
        <f t="shared" si="214"/>
        <v>0</v>
      </c>
      <c r="Y278" s="275"/>
      <c r="Z278" s="275"/>
      <c r="AA278" s="275"/>
      <c r="AB278" s="275"/>
      <c r="AC278" s="275"/>
      <c r="AD278" s="275"/>
      <c r="AE278" s="275"/>
      <c r="AF278" s="275"/>
      <c r="AG278" s="275"/>
      <c r="AH278" s="275"/>
      <c r="AI278" s="275"/>
      <c r="AJ278" s="275"/>
      <c r="AK278" s="275"/>
      <c r="AL278" s="275"/>
      <c r="AM278" s="275"/>
      <c r="AN278" s="275"/>
      <c r="AO278" s="275"/>
      <c r="AP278" s="275"/>
      <c r="AQ278" s="275"/>
      <c r="AR278" s="275"/>
      <c r="AS278" s="275"/>
      <c r="AT278" s="275"/>
      <c r="AU278" s="275"/>
      <c r="AV278" s="275"/>
      <c r="AW278" s="275"/>
      <c r="AX278" s="275"/>
      <c r="AY278" s="275"/>
      <c r="AZ278" s="275"/>
      <c r="BA278" s="275"/>
      <c r="BB278" s="275"/>
      <c r="BC278" s="275"/>
      <c r="BD278" s="275"/>
    </row>
    <row r="279" spans="1:57" s="24" customFormat="1" ht="51" outlineLevel="1" x14ac:dyDescent="0.2">
      <c r="A279" s="23"/>
      <c r="B279" s="230" t="s">
        <v>108</v>
      </c>
      <c r="C279" s="190" t="s">
        <v>150</v>
      </c>
      <c r="D279" s="26"/>
      <c r="E279" s="71"/>
      <c r="F279" s="71"/>
      <c r="G279" s="71"/>
      <c r="H279" s="71"/>
      <c r="I279" s="71"/>
      <c r="J279" s="71"/>
      <c r="K279" s="71"/>
      <c r="L279" s="71"/>
      <c r="M279" s="71"/>
      <c r="N279" s="81"/>
      <c r="O279" s="81"/>
      <c r="P279" s="81"/>
      <c r="Q279" s="81"/>
      <c r="R279" s="81"/>
      <c r="S279" s="81"/>
      <c r="T279" s="81"/>
      <c r="U279" s="81"/>
      <c r="V279" s="81"/>
      <c r="W279" s="81"/>
      <c r="X279" s="81"/>
      <c r="Y279" s="275"/>
      <c r="Z279" s="275"/>
      <c r="AA279" s="275"/>
      <c r="AB279" s="275"/>
      <c r="AC279" s="275"/>
      <c r="AD279" s="275"/>
      <c r="AE279" s="275"/>
      <c r="AF279" s="275"/>
      <c r="AG279" s="275"/>
      <c r="AH279" s="275"/>
      <c r="AI279" s="275"/>
      <c r="AJ279" s="275"/>
      <c r="AK279" s="275"/>
      <c r="AL279" s="275"/>
      <c r="AM279" s="275"/>
      <c r="AN279" s="275"/>
      <c r="AO279" s="275"/>
      <c r="AP279" s="275"/>
      <c r="AQ279" s="275"/>
      <c r="AR279" s="275"/>
      <c r="AS279" s="275"/>
      <c r="AT279" s="275"/>
      <c r="AU279" s="275"/>
      <c r="AV279" s="275"/>
      <c r="AW279" s="275"/>
      <c r="AX279" s="275"/>
      <c r="AY279" s="275"/>
      <c r="AZ279" s="275"/>
      <c r="BA279" s="275"/>
      <c r="BB279" s="275"/>
      <c r="BC279" s="275"/>
      <c r="BD279" s="275"/>
    </row>
    <row r="280" spans="1:57" s="24" customFormat="1" ht="38.25" outlineLevel="1" x14ac:dyDescent="0.2">
      <c r="A280" s="23"/>
      <c r="B280" s="230" t="s">
        <v>109</v>
      </c>
      <c r="C280" s="190" t="s">
        <v>207</v>
      </c>
      <c r="D280" s="26"/>
      <c r="E280" s="71"/>
      <c r="F280" s="71"/>
      <c r="G280" s="71"/>
      <c r="H280" s="71"/>
      <c r="I280" s="71"/>
      <c r="J280" s="71"/>
      <c r="K280" s="71"/>
      <c r="L280" s="71"/>
      <c r="M280" s="71"/>
      <c r="N280" s="81"/>
      <c r="O280" s="81"/>
      <c r="P280" s="81"/>
      <c r="Q280" s="81"/>
      <c r="R280" s="81"/>
      <c r="S280" s="81"/>
      <c r="T280" s="81"/>
      <c r="U280" s="81"/>
      <c r="V280" s="81"/>
      <c r="W280" s="81"/>
      <c r="X280" s="81"/>
      <c r="Y280" s="275"/>
      <c r="Z280" s="275"/>
      <c r="AA280" s="275"/>
      <c r="AB280" s="275"/>
      <c r="AC280" s="275"/>
      <c r="AD280" s="275"/>
      <c r="AE280" s="275"/>
      <c r="AF280" s="275"/>
      <c r="AG280" s="275"/>
      <c r="AH280" s="275"/>
      <c r="AI280" s="275"/>
      <c r="AJ280" s="275"/>
      <c r="AK280" s="275"/>
      <c r="AL280" s="275"/>
      <c r="AM280" s="275"/>
      <c r="AN280" s="275"/>
      <c r="AO280" s="275"/>
      <c r="AP280" s="275"/>
      <c r="AQ280" s="275"/>
      <c r="AR280" s="275"/>
      <c r="AS280" s="275"/>
      <c r="AT280" s="275"/>
      <c r="AU280" s="275"/>
      <c r="AV280" s="275"/>
      <c r="AW280" s="275"/>
      <c r="AX280" s="275"/>
      <c r="AY280" s="275"/>
      <c r="AZ280" s="275"/>
      <c r="BA280" s="275"/>
      <c r="BB280" s="275"/>
      <c r="BC280" s="275"/>
      <c r="BD280" s="275"/>
    </row>
    <row r="281" spans="1:57" s="24" customFormat="1" ht="25.5" outlineLevel="1" x14ac:dyDescent="0.2">
      <c r="A281" s="23"/>
      <c r="B281" s="230" t="s">
        <v>252</v>
      </c>
      <c r="C281" s="213"/>
      <c r="D281" s="26"/>
      <c r="E281" s="71"/>
      <c r="F281" s="71"/>
      <c r="G281" s="71"/>
      <c r="H281" s="71"/>
      <c r="I281" s="71"/>
      <c r="J281" s="71"/>
      <c r="K281" s="71"/>
      <c r="L281" s="71"/>
      <c r="M281" s="71"/>
      <c r="N281" s="81"/>
      <c r="O281" s="81"/>
      <c r="P281" s="81"/>
      <c r="Q281" s="81"/>
      <c r="R281" s="81"/>
      <c r="S281" s="81"/>
      <c r="T281" s="81"/>
      <c r="U281" s="81"/>
      <c r="V281" s="81"/>
      <c r="W281" s="81"/>
      <c r="X281" s="81"/>
      <c r="Y281" s="275"/>
      <c r="Z281" s="275"/>
      <c r="AA281" s="275"/>
      <c r="AB281" s="275"/>
      <c r="AC281" s="275"/>
      <c r="AD281" s="275"/>
      <c r="AE281" s="275"/>
      <c r="AF281" s="275"/>
      <c r="AG281" s="275"/>
      <c r="AH281" s="275"/>
      <c r="AI281" s="275"/>
      <c r="AJ281" s="275"/>
      <c r="AK281" s="275"/>
      <c r="AL281" s="275"/>
      <c r="AM281" s="275"/>
      <c r="AN281" s="275"/>
      <c r="AO281" s="275"/>
      <c r="AP281" s="275"/>
      <c r="AQ281" s="275"/>
      <c r="AR281" s="275"/>
      <c r="AS281" s="275"/>
      <c r="AT281" s="275"/>
      <c r="AU281" s="275"/>
      <c r="AV281" s="275"/>
      <c r="AW281" s="275"/>
      <c r="AX281" s="275"/>
      <c r="AY281" s="275"/>
      <c r="AZ281" s="275"/>
      <c r="BA281" s="275"/>
      <c r="BB281" s="275"/>
      <c r="BC281" s="275"/>
      <c r="BD281" s="275"/>
    </row>
    <row r="282" spans="1:57" ht="80.25" customHeight="1" x14ac:dyDescent="0.2">
      <c r="A282" s="43">
        <v>5</v>
      </c>
      <c r="B282" s="214" t="s">
        <v>385</v>
      </c>
      <c r="C282" s="214"/>
      <c r="D282" s="3"/>
      <c r="E282" s="54">
        <f>+E283+E289</f>
        <v>0</v>
      </c>
      <c r="F282" s="54">
        <f t="shared" ref="F282:X282" si="215">+F283+F289</f>
        <v>0</v>
      </c>
      <c r="G282" s="54">
        <f t="shared" si="215"/>
        <v>0</v>
      </c>
      <c r="H282" s="54">
        <f t="shared" si="215"/>
        <v>0</v>
      </c>
      <c r="I282" s="54">
        <f t="shared" si="215"/>
        <v>0</v>
      </c>
      <c r="J282" s="54">
        <f t="shared" si="215"/>
        <v>0</v>
      </c>
      <c r="K282" s="54">
        <f t="shared" si="215"/>
        <v>0</v>
      </c>
      <c r="L282" s="54">
        <f t="shared" si="215"/>
        <v>0</v>
      </c>
      <c r="M282" s="54">
        <f t="shared" si="215"/>
        <v>0</v>
      </c>
      <c r="N282" s="54">
        <f t="shared" si="215"/>
        <v>0</v>
      </c>
      <c r="O282" s="54">
        <f t="shared" si="215"/>
        <v>0</v>
      </c>
      <c r="P282" s="54">
        <f t="shared" si="215"/>
        <v>0</v>
      </c>
      <c r="Q282" s="54">
        <f t="shared" si="215"/>
        <v>0</v>
      </c>
      <c r="R282" s="54">
        <f t="shared" si="215"/>
        <v>0</v>
      </c>
      <c r="S282" s="54">
        <f t="shared" si="215"/>
        <v>0</v>
      </c>
      <c r="T282" s="54">
        <f t="shared" si="215"/>
        <v>0</v>
      </c>
      <c r="U282" s="54">
        <f t="shared" si="215"/>
        <v>0</v>
      </c>
      <c r="V282" s="54">
        <f t="shared" si="215"/>
        <v>0</v>
      </c>
      <c r="W282" s="54">
        <f t="shared" si="215"/>
        <v>0</v>
      </c>
      <c r="X282" s="54">
        <f t="shared" si="215"/>
        <v>0</v>
      </c>
    </row>
    <row r="283" spans="1:57" s="21" customFormat="1" ht="51" customHeight="1" x14ac:dyDescent="0.2">
      <c r="A283" s="38"/>
      <c r="B283" s="208" t="s">
        <v>208</v>
      </c>
      <c r="C283" s="208"/>
      <c r="D283" s="36"/>
      <c r="E283" s="75">
        <f>E284+E285+E286+E287+E288</f>
        <v>0</v>
      </c>
      <c r="F283" s="75">
        <f t="shared" ref="F283:X283" si="216">F284+F285+F286+F287+F288</f>
        <v>0</v>
      </c>
      <c r="G283" s="75">
        <f t="shared" si="216"/>
        <v>0</v>
      </c>
      <c r="H283" s="75">
        <f t="shared" si="216"/>
        <v>0</v>
      </c>
      <c r="I283" s="75">
        <f t="shared" si="216"/>
        <v>0</v>
      </c>
      <c r="J283" s="75">
        <f t="shared" si="216"/>
        <v>0</v>
      </c>
      <c r="K283" s="75">
        <f t="shared" si="216"/>
        <v>0</v>
      </c>
      <c r="L283" s="75">
        <f t="shared" si="216"/>
        <v>0</v>
      </c>
      <c r="M283" s="75">
        <f t="shared" si="216"/>
        <v>0</v>
      </c>
      <c r="N283" s="75">
        <f t="shared" si="216"/>
        <v>0</v>
      </c>
      <c r="O283" s="75">
        <f t="shared" si="216"/>
        <v>0</v>
      </c>
      <c r="P283" s="75">
        <f t="shared" si="216"/>
        <v>0</v>
      </c>
      <c r="Q283" s="75">
        <f t="shared" si="216"/>
        <v>0</v>
      </c>
      <c r="R283" s="75">
        <f t="shared" si="216"/>
        <v>0</v>
      </c>
      <c r="S283" s="75">
        <f t="shared" si="216"/>
        <v>0</v>
      </c>
      <c r="T283" s="75">
        <f t="shared" si="216"/>
        <v>0</v>
      </c>
      <c r="U283" s="75">
        <f t="shared" si="216"/>
        <v>0</v>
      </c>
      <c r="V283" s="75">
        <f t="shared" si="216"/>
        <v>0</v>
      </c>
      <c r="W283" s="75">
        <f t="shared" si="216"/>
        <v>0</v>
      </c>
      <c r="X283" s="75">
        <f t="shared" si="216"/>
        <v>0</v>
      </c>
      <c r="Y283" s="275"/>
      <c r="Z283" s="275"/>
      <c r="AA283" s="275"/>
      <c r="AB283" s="275"/>
      <c r="AC283" s="275"/>
      <c r="AD283" s="275"/>
      <c r="AE283" s="275"/>
      <c r="AF283" s="275"/>
      <c r="AG283" s="275"/>
      <c r="AH283" s="275"/>
      <c r="AI283" s="275"/>
      <c r="AJ283" s="275"/>
      <c r="AK283" s="275"/>
      <c r="AL283" s="275"/>
      <c r="AM283" s="275"/>
      <c r="AN283" s="275"/>
      <c r="AO283" s="275"/>
      <c r="AP283" s="275"/>
      <c r="AQ283" s="275"/>
      <c r="AR283" s="275"/>
      <c r="AS283" s="275"/>
      <c r="AT283" s="275"/>
      <c r="AU283" s="275"/>
      <c r="AV283" s="275"/>
      <c r="AW283" s="275"/>
      <c r="AX283" s="275"/>
      <c r="AY283" s="275"/>
      <c r="AZ283" s="275"/>
      <c r="BA283" s="275"/>
      <c r="BB283" s="275"/>
      <c r="BC283" s="275"/>
      <c r="BD283" s="275"/>
    </row>
    <row r="284" spans="1:57" s="24" customFormat="1" ht="25.5" outlineLevel="1" x14ac:dyDescent="0.2">
      <c r="A284" s="23"/>
      <c r="B284" s="215" t="s">
        <v>110</v>
      </c>
      <c r="C284" s="190" t="s">
        <v>330</v>
      </c>
      <c r="D284" s="26"/>
      <c r="E284" s="71"/>
      <c r="F284" s="71"/>
      <c r="G284" s="71"/>
      <c r="H284" s="71"/>
      <c r="I284" s="71"/>
      <c r="J284" s="71"/>
      <c r="K284" s="71"/>
      <c r="L284" s="71"/>
      <c r="M284" s="71"/>
      <c r="N284" s="81"/>
      <c r="O284" s="81"/>
      <c r="P284" s="81"/>
      <c r="Q284" s="81"/>
      <c r="R284" s="81"/>
      <c r="S284" s="81"/>
      <c r="T284" s="81"/>
      <c r="U284" s="81"/>
      <c r="V284" s="81"/>
      <c r="W284" s="81"/>
      <c r="X284" s="81"/>
      <c r="Y284" s="275"/>
      <c r="Z284" s="275"/>
      <c r="AA284" s="275"/>
      <c r="AB284" s="275"/>
      <c r="AC284" s="275"/>
      <c r="AD284" s="275"/>
      <c r="AE284" s="275"/>
      <c r="AF284" s="275"/>
      <c r="AG284" s="275"/>
      <c r="AH284" s="275"/>
      <c r="AI284" s="275"/>
      <c r="AJ284" s="275"/>
      <c r="AK284" s="275"/>
      <c r="AL284" s="275"/>
      <c r="AM284" s="275"/>
      <c r="AN284" s="275"/>
      <c r="AO284" s="275"/>
      <c r="AP284" s="275"/>
      <c r="AQ284" s="275"/>
      <c r="AR284" s="275"/>
      <c r="AS284" s="275"/>
      <c r="AT284" s="275"/>
      <c r="AU284" s="275"/>
      <c r="AV284" s="275"/>
      <c r="AW284" s="275"/>
      <c r="AX284" s="275"/>
      <c r="AY284" s="275"/>
      <c r="AZ284" s="275"/>
      <c r="BA284" s="275"/>
      <c r="BB284" s="275"/>
      <c r="BC284" s="275"/>
      <c r="BD284" s="275"/>
    </row>
    <row r="285" spans="1:57" s="24" customFormat="1" ht="93.75" customHeight="1" outlineLevel="1" x14ac:dyDescent="0.2">
      <c r="A285" s="23"/>
      <c r="B285" s="215" t="s">
        <v>111</v>
      </c>
      <c r="C285" s="190" t="s">
        <v>209</v>
      </c>
      <c r="D285" s="26"/>
      <c r="E285" s="71"/>
      <c r="F285" s="71"/>
      <c r="G285" s="71"/>
      <c r="H285" s="71"/>
      <c r="I285" s="71"/>
      <c r="J285" s="71"/>
      <c r="K285" s="71"/>
      <c r="L285" s="71"/>
      <c r="M285" s="71"/>
      <c r="N285" s="81"/>
      <c r="O285" s="81"/>
      <c r="P285" s="81"/>
      <c r="Q285" s="81"/>
      <c r="R285" s="81"/>
      <c r="S285" s="81"/>
      <c r="T285" s="81"/>
      <c r="U285" s="81"/>
      <c r="V285" s="81"/>
      <c r="W285" s="81"/>
      <c r="X285" s="81"/>
      <c r="Y285" s="275"/>
      <c r="Z285" s="275"/>
      <c r="AA285" s="275"/>
      <c r="AB285" s="275"/>
      <c r="AC285" s="275"/>
      <c r="AD285" s="275"/>
      <c r="AE285" s="275"/>
      <c r="AF285" s="275"/>
      <c r="AG285" s="275"/>
      <c r="AH285" s="275"/>
      <c r="AI285" s="275"/>
      <c r="AJ285" s="275"/>
      <c r="AK285" s="275"/>
      <c r="AL285" s="275"/>
      <c r="AM285" s="275"/>
      <c r="AN285" s="275"/>
      <c r="AO285" s="275"/>
      <c r="AP285" s="275"/>
      <c r="AQ285" s="275"/>
      <c r="AR285" s="275"/>
      <c r="AS285" s="275"/>
      <c r="AT285" s="275"/>
      <c r="AU285" s="275"/>
      <c r="AV285" s="275"/>
      <c r="AW285" s="275"/>
      <c r="AX285" s="275"/>
      <c r="AY285" s="275"/>
      <c r="AZ285" s="275"/>
      <c r="BA285" s="275"/>
      <c r="BB285" s="275"/>
      <c r="BC285" s="275"/>
      <c r="BD285" s="275"/>
    </row>
    <row r="286" spans="1:57" s="132" customFormat="1" ht="115.5" customHeight="1" outlineLevel="1" x14ac:dyDescent="0.2">
      <c r="A286" s="128"/>
      <c r="B286" s="242" t="s">
        <v>112</v>
      </c>
      <c r="C286" s="190" t="s">
        <v>126</v>
      </c>
      <c r="D286" s="129"/>
      <c r="E286" s="130"/>
      <c r="F286" s="130"/>
      <c r="G286" s="130"/>
      <c r="H286" s="130"/>
      <c r="I286" s="130"/>
      <c r="J286" s="130"/>
      <c r="K286" s="130"/>
      <c r="L286" s="130"/>
      <c r="M286" s="130"/>
      <c r="N286" s="131"/>
      <c r="O286" s="131"/>
      <c r="P286" s="131"/>
      <c r="Q286" s="131"/>
      <c r="R286" s="131"/>
      <c r="S286" s="131"/>
      <c r="T286" s="131"/>
      <c r="U286" s="131"/>
      <c r="V286" s="131"/>
      <c r="W286" s="131"/>
      <c r="X286" s="131"/>
      <c r="Y286" s="280"/>
      <c r="Z286" s="280"/>
      <c r="AA286" s="280"/>
      <c r="AB286" s="280"/>
      <c r="AC286" s="280"/>
      <c r="AD286" s="280"/>
      <c r="AE286" s="280"/>
      <c r="AF286" s="280"/>
      <c r="AG286" s="280"/>
      <c r="AH286" s="280"/>
      <c r="AI286" s="280"/>
      <c r="AJ286" s="280"/>
      <c r="AK286" s="280"/>
      <c r="AL286" s="280"/>
      <c r="AM286" s="280"/>
      <c r="AN286" s="280"/>
      <c r="AO286" s="280"/>
      <c r="AP286" s="280"/>
      <c r="AQ286" s="280"/>
      <c r="AR286" s="280"/>
      <c r="AS286" s="280"/>
      <c r="AT286" s="280"/>
      <c r="AU286" s="280"/>
      <c r="AV286" s="280"/>
      <c r="AW286" s="280"/>
      <c r="AX286" s="280"/>
      <c r="AY286" s="280"/>
      <c r="AZ286" s="280"/>
      <c r="BA286" s="280"/>
      <c r="BB286" s="280"/>
      <c r="BC286" s="280"/>
      <c r="BD286" s="280"/>
    </row>
    <row r="287" spans="1:57" s="132" customFormat="1" ht="49.7" customHeight="1" outlineLevel="1" x14ac:dyDescent="0.2">
      <c r="A287" s="128"/>
      <c r="B287" s="215" t="s">
        <v>113</v>
      </c>
      <c r="C287" s="190" t="s">
        <v>330</v>
      </c>
      <c r="D287" s="129"/>
      <c r="E287" s="130"/>
      <c r="F287" s="130"/>
      <c r="G287" s="130"/>
      <c r="H287" s="130"/>
      <c r="I287" s="130"/>
      <c r="J287" s="130"/>
      <c r="K287" s="130"/>
      <c r="L287" s="130"/>
      <c r="M287" s="130"/>
      <c r="N287" s="131"/>
      <c r="O287" s="131"/>
      <c r="P287" s="131"/>
      <c r="Q287" s="131"/>
      <c r="R287" s="131"/>
      <c r="S287" s="131"/>
      <c r="T287" s="131"/>
      <c r="U287" s="131"/>
      <c r="V287" s="131"/>
      <c r="W287" s="131"/>
      <c r="X287" s="131"/>
      <c r="Y287" s="280"/>
      <c r="Z287" s="280"/>
      <c r="AA287" s="280"/>
      <c r="AB287" s="280"/>
      <c r="AC287" s="280"/>
      <c r="AD287" s="280"/>
      <c r="AE287" s="280"/>
      <c r="AF287" s="280"/>
      <c r="AG287" s="280"/>
      <c r="AH287" s="280"/>
      <c r="AI287" s="280"/>
      <c r="AJ287" s="280"/>
      <c r="AK287" s="280"/>
      <c r="AL287" s="280"/>
      <c r="AM287" s="280"/>
      <c r="AN287" s="280"/>
      <c r="AO287" s="280"/>
      <c r="AP287" s="280"/>
      <c r="AQ287" s="280"/>
      <c r="AR287" s="280"/>
      <c r="AS287" s="280"/>
      <c r="AT287" s="280"/>
      <c r="AU287" s="280"/>
      <c r="AV287" s="280"/>
      <c r="AW287" s="280"/>
      <c r="AX287" s="280"/>
      <c r="AY287" s="280"/>
      <c r="AZ287" s="280"/>
      <c r="BA287" s="280"/>
      <c r="BB287" s="280"/>
      <c r="BC287" s="280"/>
      <c r="BD287" s="280"/>
    </row>
    <row r="288" spans="1:57" s="133" customFormat="1" ht="128.25" customHeight="1" outlineLevel="1" x14ac:dyDescent="0.25">
      <c r="B288" s="215" t="s">
        <v>311</v>
      </c>
      <c r="C288" s="215" t="s">
        <v>210</v>
      </c>
      <c r="Y288" s="281"/>
      <c r="Z288" s="281"/>
      <c r="AA288" s="281"/>
      <c r="AB288" s="281"/>
      <c r="AC288" s="281"/>
      <c r="AD288" s="281"/>
      <c r="AE288" s="281"/>
      <c r="AF288" s="281"/>
      <c r="AG288" s="281"/>
      <c r="AH288" s="281"/>
      <c r="AI288" s="281"/>
      <c r="AJ288" s="281"/>
      <c r="AK288" s="281"/>
      <c r="AL288" s="281"/>
      <c r="AM288" s="281"/>
      <c r="AN288" s="281"/>
      <c r="AO288" s="281"/>
      <c r="AP288" s="281"/>
      <c r="AQ288" s="281"/>
      <c r="AR288" s="281"/>
      <c r="AS288" s="281"/>
      <c r="AT288" s="281"/>
      <c r="AU288" s="281"/>
      <c r="AV288" s="281"/>
      <c r="AW288" s="281"/>
      <c r="AX288" s="281"/>
      <c r="AY288" s="281"/>
      <c r="AZ288" s="281"/>
      <c r="BA288" s="281"/>
      <c r="BB288" s="281"/>
      <c r="BC288" s="281"/>
      <c r="BD288" s="281"/>
      <c r="BE288" s="274"/>
    </row>
    <row r="289" spans="1:56" s="21" customFormat="1" ht="63.95" customHeight="1" x14ac:dyDescent="0.2">
      <c r="A289" s="38"/>
      <c r="B289" s="208" t="s">
        <v>211</v>
      </c>
      <c r="C289" s="208"/>
      <c r="D289" s="36"/>
      <c r="E289" s="122">
        <f>E290+E291+E292+E293+E294+E295</f>
        <v>0</v>
      </c>
      <c r="F289" s="122">
        <f t="shared" ref="F289:X289" si="217">F290+F291+F292+F293+F294+F295</f>
        <v>0</v>
      </c>
      <c r="G289" s="122">
        <f t="shared" si="217"/>
        <v>0</v>
      </c>
      <c r="H289" s="122">
        <f t="shared" si="217"/>
        <v>0</v>
      </c>
      <c r="I289" s="122">
        <f t="shared" si="217"/>
        <v>0</v>
      </c>
      <c r="J289" s="122">
        <f t="shared" si="217"/>
        <v>0</v>
      </c>
      <c r="K289" s="122">
        <f t="shared" si="217"/>
        <v>0</v>
      </c>
      <c r="L289" s="122">
        <f t="shared" si="217"/>
        <v>0</v>
      </c>
      <c r="M289" s="122">
        <f t="shared" si="217"/>
        <v>0</v>
      </c>
      <c r="N289" s="122">
        <f t="shared" si="217"/>
        <v>0</v>
      </c>
      <c r="O289" s="122">
        <f t="shared" si="217"/>
        <v>0</v>
      </c>
      <c r="P289" s="122">
        <f t="shared" si="217"/>
        <v>0</v>
      </c>
      <c r="Q289" s="122">
        <f t="shared" si="217"/>
        <v>0</v>
      </c>
      <c r="R289" s="122">
        <f t="shared" si="217"/>
        <v>0</v>
      </c>
      <c r="S289" s="122">
        <f t="shared" si="217"/>
        <v>0</v>
      </c>
      <c r="T289" s="122">
        <f t="shared" si="217"/>
        <v>0</v>
      </c>
      <c r="U289" s="122">
        <f t="shared" si="217"/>
        <v>0</v>
      </c>
      <c r="V289" s="122">
        <f t="shared" si="217"/>
        <v>0</v>
      </c>
      <c r="W289" s="122">
        <f t="shared" si="217"/>
        <v>0</v>
      </c>
      <c r="X289" s="122">
        <f t="shared" si="217"/>
        <v>0</v>
      </c>
      <c r="Y289" s="275"/>
      <c r="Z289" s="275"/>
      <c r="AA289" s="275"/>
      <c r="AB289" s="275"/>
      <c r="AC289" s="275"/>
      <c r="AD289" s="275"/>
      <c r="AE289" s="275"/>
      <c r="AF289" s="275"/>
      <c r="AG289" s="275"/>
      <c r="AH289" s="275"/>
      <c r="AI289" s="275"/>
      <c r="AJ289" s="275"/>
      <c r="AK289" s="275"/>
      <c r="AL289" s="275"/>
      <c r="AM289" s="275"/>
      <c r="AN289" s="275"/>
      <c r="AO289" s="275"/>
      <c r="AP289" s="275"/>
      <c r="AQ289" s="275"/>
      <c r="AR289" s="275"/>
      <c r="AS289" s="275"/>
      <c r="AT289" s="275"/>
      <c r="AU289" s="275"/>
      <c r="AV289" s="275"/>
      <c r="AW289" s="275"/>
      <c r="AX289" s="275"/>
      <c r="AY289" s="275"/>
      <c r="AZ289" s="275"/>
      <c r="BA289" s="275"/>
      <c r="BB289" s="275"/>
      <c r="BC289" s="275"/>
      <c r="BD289" s="275"/>
    </row>
    <row r="290" spans="1:56" s="127" customFormat="1" ht="81" customHeight="1" outlineLevel="2" x14ac:dyDescent="0.2">
      <c r="A290" s="186">
        <v>171</v>
      </c>
      <c r="B290" s="212" t="s">
        <v>114</v>
      </c>
      <c r="C290" s="212" t="s">
        <v>212</v>
      </c>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275"/>
      <c r="Z290" s="275"/>
      <c r="AA290" s="275"/>
      <c r="AB290" s="275"/>
      <c r="AC290" s="275"/>
      <c r="AD290" s="275"/>
      <c r="AE290" s="275"/>
      <c r="AF290" s="275"/>
      <c r="AG290" s="275"/>
      <c r="AH290" s="275"/>
      <c r="AI290" s="275"/>
      <c r="AJ290" s="275"/>
      <c r="AK290" s="275"/>
      <c r="AL290" s="275"/>
      <c r="AM290" s="275"/>
      <c r="AN290" s="275"/>
      <c r="AO290" s="275"/>
      <c r="AP290" s="275"/>
      <c r="AQ290" s="275"/>
      <c r="AR290" s="275"/>
      <c r="AS290" s="275"/>
      <c r="AT290" s="275"/>
      <c r="AU290" s="275"/>
      <c r="AV290" s="275"/>
      <c r="AW290" s="275"/>
      <c r="AX290" s="275"/>
      <c r="AY290" s="275"/>
      <c r="AZ290" s="275"/>
      <c r="BA290" s="275"/>
      <c r="BB290" s="275"/>
      <c r="BC290" s="275"/>
      <c r="BD290" s="275"/>
    </row>
    <row r="291" spans="1:56" s="127" customFormat="1" ht="85.7" customHeight="1" outlineLevel="2" x14ac:dyDescent="0.2">
      <c r="A291" s="186">
        <v>172</v>
      </c>
      <c r="B291" s="212" t="s">
        <v>115</v>
      </c>
      <c r="C291" s="212" t="s">
        <v>212</v>
      </c>
      <c r="D291" s="186"/>
      <c r="E291" s="186"/>
      <c r="F291" s="186"/>
      <c r="G291" s="186"/>
      <c r="H291" s="186"/>
      <c r="I291" s="186"/>
      <c r="J291" s="186"/>
      <c r="K291" s="186"/>
      <c r="L291" s="186"/>
      <c r="M291" s="186"/>
      <c r="N291" s="186"/>
      <c r="O291" s="186"/>
      <c r="P291" s="186"/>
      <c r="Q291" s="186"/>
      <c r="R291" s="186"/>
      <c r="S291" s="186"/>
      <c r="T291" s="186"/>
      <c r="U291" s="186"/>
      <c r="V291" s="186"/>
      <c r="W291" s="186"/>
      <c r="X291" s="186"/>
      <c r="Y291" s="275"/>
      <c r="Z291" s="275"/>
      <c r="AA291" s="275"/>
      <c r="AB291" s="275"/>
      <c r="AC291" s="275"/>
      <c r="AD291" s="275"/>
      <c r="AE291" s="275"/>
      <c r="AF291" s="275"/>
      <c r="AG291" s="275"/>
      <c r="AH291" s="275"/>
      <c r="AI291" s="275"/>
      <c r="AJ291" s="275"/>
      <c r="AK291" s="275"/>
      <c r="AL291" s="275"/>
      <c r="AM291" s="275"/>
      <c r="AN291" s="275"/>
      <c r="AO291" s="275"/>
      <c r="AP291" s="275"/>
      <c r="AQ291" s="275"/>
      <c r="AR291" s="275"/>
      <c r="AS291" s="275"/>
      <c r="AT291" s="275"/>
      <c r="AU291" s="275"/>
      <c r="AV291" s="275"/>
      <c r="AW291" s="275"/>
      <c r="AX291" s="275"/>
      <c r="AY291" s="275"/>
      <c r="AZ291" s="275"/>
      <c r="BA291" s="275"/>
      <c r="BB291" s="275"/>
      <c r="BC291" s="275"/>
      <c r="BD291" s="275"/>
    </row>
    <row r="292" spans="1:56" s="127" customFormat="1" ht="73.5" customHeight="1" outlineLevel="2" x14ac:dyDescent="0.2">
      <c r="A292" s="186">
        <v>173</v>
      </c>
      <c r="B292" s="212" t="s">
        <v>8</v>
      </c>
      <c r="C292" s="212" t="s">
        <v>212</v>
      </c>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275"/>
      <c r="Z292" s="275"/>
      <c r="AA292" s="275"/>
      <c r="AB292" s="275"/>
      <c r="AC292" s="275"/>
      <c r="AD292" s="275"/>
      <c r="AE292" s="275"/>
      <c r="AF292" s="275"/>
      <c r="AG292" s="275"/>
      <c r="AH292" s="275"/>
      <c r="AI292" s="275"/>
      <c r="AJ292" s="275"/>
      <c r="AK292" s="275"/>
      <c r="AL292" s="275"/>
      <c r="AM292" s="275"/>
      <c r="AN292" s="275"/>
      <c r="AO292" s="275"/>
      <c r="AP292" s="275"/>
      <c r="AQ292" s="275"/>
      <c r="AR292" s="275"/>
      <c r="AS292" s="275"/>
      <c r="AT292" s="275"/>
      <c r="AU292" s="275"/>
      <c r="AV292" s="275"/>
      <c r="AW292" s="275"/>
      <c r="AX292" s="275"/>
      <c r="AY292" s="275"/>
      <c r="AZ292" s="275"/>
      <c r="BA292" s="275"/>
      <c r="BB292" s="275"/>
      <c r="BC292" s="275"/>
      <c r="BD292" s="275"/>
    </row>
    <row r="293" spans="1:56" s="127" customFormat="1" ht="44.25" customHeight="1" outlineLevel="2" x14ac:dyDescent="0.2">
      <c r="A293" s="186">
        <v>174</v>
      </c>
      <c r="B293" s="212" t="s">
        <v>9</v>
      </c>
      <c r="C293" s="212" t="s">
        <v>212</v>
      </c>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275"/>
      <c r="Z293" s="275"/>
      <c r="AA293" s="275"/>
      <c r="AB293" s="275"/>
      <c r="AC293" s="275"/>
      <c r="AD293" s="275"/>
      <c r="AE293" s="275"/>
      <c r="AF293" s="275"/>
      <c r="AG293" s="275"/>
      <c r="AH293" s="275"/>
      <c r="AI293" s="275"/>
      <c r="AJ293" s="275"/>
      <c r="AK293" s="275"/>
      <c r="AL293" s="275"/>
      <c r="AM293" s="275"/>
      <c r="AN293" s="275"/>
      <c r="AO293" s="275"/>
      <c r="AP293" s="275"/>
      <c r="AQ293" s="275"/>
      <c r="AR293" s="275"/>
      <c r="AS293" s="275"/>
      <c r="AT293" s="275"/>
      <c r="AU293" s="275"/>
      <c r="AV293" s="275"/>
      <c r="AW293" s="275"/>
      <c r="AX293" s="275"/>
      <c r="AY293" s="275"/>
      <c r="AZ293" s="275"/>
      <c r="BA293" s="275"/>
      <c r="BB293" s="275"/>
      <c r="BC293" s="275"/>
      <c r="BD293" s="275"/>
    </row>
    <row r="294" spans="1:56" s="127" customFormat="1" ht="51" outlineLevel="2" x14ac:dyDescent="0.2">
      <c r="A294" s="186">
        <v>175</v>
      </c>
      <c r="B294" s="212" t="s">
        <v>10</v>
      </c>
      <c r="C294" s="212" t="s">
        <v>212</v>
      </c>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275"/>
      <c r="Z294" s="275"/>
      <c r="AA294" s="275"/>
      <c r="AB294" s="275"/>
      <c r="AC294" s="275"/>
      <c r="AD294" s="275"/>
      <c r="AE294" s="275"/>
      <c r="AF294" s="275"/>
      <c r="AG294" s="275"/>
      <c r="AH294" s="275"/>
      <c r="AI294" s="275"/>
      <c r="AJ294" s="275"/>
      <c r="AK294" s="275"/>
      <c r="AL294" s="275"/>
      <c r="AM294" s="275"/>
      <c r="AN294" s="275"/>
      <c r="AO294" s="275"/>
      <c r="AP294" s="275"/>
      <c r="AQ294" s="275"/>
      <c r="AR294" s="275"/>
      <c r="AS294" s="275"/>
      <c r="AT294" s="275"/>
      <c r="AU294" s="275"/>
      <c r="AV294" s="275"/>
      <c r="AW294" s="275"/>
      <c r="AX294" s="275"/>
      <c r="AY294" s="275"/>
      <c r="AZ294" s="275"/>
      <c r="BA294" s="275"/>
      <c r="BB294" s="275"/>
      <c r="BC294" s="275"/>
      <c r="BD294" s="275"/>
    </row>
    <row r="295" spans="1:56" s="127" customFormat="1" ht="51" outlineLevel="2" x14ac:dyDescent="0.2">
      <c r="A295" s="186">
        <v>176</v>
      </c>
      <c r="B295" s="212" t="s">
        <v>11</v>
      </c>
      <c r="C295" s="212" t="s">
        <v>212</v>
      </c>
      <c r="D295" s="186"/>
      <c r="E295" s="186"/>
      <c r="F295" s="186"/>
      <c r="G295" s="186"/>
      <c r="H295" s="186"/>
      <c r="I295" s="186"/>
      <c r="J295" s="186"/>
      <c r="K295" s="186"/>
      <c r="L295" s="186"/>
      <c r="M295" s="186"/>
      <c r="N295" s="186"/>
      <c r="O295" s="186"/>
      <c r="P295" s="186"/>
      <c r="Q295" s="186"/>
      <c r="R295" s="186"/>
      <c r="S295" s="186"/>
      <c r="T295" s="186"/>
      <c r="U295" s="186"/>
      <c r="V295" s="186"/>
      <c r="W295" s="186"/>
      <c r="X295" s="186"/>
      <c r="Y295" s="275"/>
      <c r="Z295" s="275"/>
      <c r="AA295" s="275"/>
      <c r="AB295" s="275"/>
      <c r="AC295" s="275"/>
      <c r="AD295" s="275"/>
      <c r="AE295" s="275"/>
      <c r="AF295" s="275"/>
      <c r="AG295" s="275"/>
      <c r="AH295" s="275"/>
      <c r="AI295" s="275"/>
      <c r="AJ295" s="275"/>
      <c r="AK295" s="275"/>
      <c r="AL295" s="275"/>
      <c r="AM295" s="275"/>
      <c r="AN295" s="275"/>
      <c r="AO295" s="275"/>
      <c r="AP295" s="275"/>
      <c r="AQ295" s="275"/>
      <c r="AR295" s="275"/>
      <c r="AS295" s="275"/>
      <c r="AT295" s="275"/>
      <c r="AU295" s="275"/>
      <c r="AV295" s="275"/>
      <c r="AW295" s="275"/>
      <c r="AX295" s="275"/>
      <c r="AY295" s="275"/>
      <c r="AZ295" s="275"/>
      <c r="BA295" s="275"/>
      <c r="BB295" s="275"/>
      <c r="BC295" s="275"/>
      <c r="BD295" s="275"/>
    </row>
    <row r="296" spans="1:56" ht="51" customHeight="1" x14ac:dyDescent="0.2">
      <c r="A296" s="43">
        <v>6</v>
      </c>
      <c r="B296" s="214" t="s">
        <v>386</v>
      </c>
      <c r="C296" s="214"/>
      <c r="D296" s="3"/>
      <c r="E296" s="54">
        <f>SUM(E297:E304)</f>
        <v>0</v>
      </c>
      <c r="F296" s="54">
        <f t="shared" ref="F296:X296" si="218">SUM(F297:F304)</f>
        <v>0</v>
      </c>
      <c r="G296" s="54">
        <f t="shared" si="218"/>
        <v>0</v>
      </c>
      <c r="H296" s="54">
        <f t="shared" si="218"/>
        <v>0</v>
      </c>
      <c r="I296" s="54">
        <f t="shared" si="218"/>
        <v>0</v>
      </c>
      <c r="J296" s="54">
        <f t="shared" si="218"/>
        <v>0</v>
      </c>
      <c r="K296" s="54">
        <f t="shared" si="218"/>
        <v>0</v>
      </c>
      <c r="L296" s="54">
        <f t="shared" si="218"/>
        <v>0</v>
      </c>
      <c r="M296" s="54">
        <f t="shared" si="218"/>
        <v>0</v>
      </c>
      <c r="N296" s="54">
        <f t="shared" si="218"/>
        <v>0</v>
      </c>
      <c r="O296" s="54">
        <f t="shared" si="218"/>
        <v>0</v>
      </c>
      <c r="P296" s="54">
        <f t="shared" si="218"/>
        <v>0</v>
      </c>
      <c r="Q296" s="54">
        <f t="shared" si="218"/>
        <v>0</v>
      </c>
      <c r="R296" s="54">
        <f t="shared" si="218"/>
        <v>0</v>
      </c>
      <c r="S296" s="54">
        <f t="shared" si="218"/>
        <v>0</v>
      </c>
      <c r="T296" s="54">
        <f t="shared" si="218"/>
        <v>0</v>
      </c>
      <c r="U296" s="54">
        <f t="shared" si="218"/>
        <v>0</v>
      </c>
      <c r="V296" s="54">
        <f t="shared" si="218"/>
        <v>0</v>
      </c>
      <c r="W296" s="54">
        <f t="shared" si="218"/>
        <v>0</v>
      </c>
      <c r="X296" s="54">
        <f t="shared" si="218"/>
        <v>0</v>
      </c>
    </row>
    <row r="297" spans="1:56" s="127" customFormat="1" ht="38.1" customHeight="1" outlineLevel="1" x14ac:dyDescent="0.2">
      <c r="A297" s="179">
        <v>177</v>
      </c>
      <c r="B297" s="184" t="s">
        <v>213</v>
      </c>
      <c r="C297" s="185" t="s">
        <v>136</v>
      </c>
      <c r="D297" s="171"/>
      <c r="E297" s="126"/>
      <c r="F297" s="126"/>
      <c r="G297" s="126"/>
      <c r="H297" s="126"/>
      <c r="I297" s="126"/>
      <c r="J297" s="126"/>
      <c r="K297" s="126"/>
      <c r="L297" s="126"/>
      <c r="M297" s="126"/>
      <c r="N297" s="186"/>
      <c r="O297" s="186"/>
      <c r="P297" s="186"/>
      <c r="Q297" s="186"/>
      <c r="R297" s="186"/>
      <c r="S297" s="186"/>
      <c r="T297" s="186"/>
      <c r="U297" s="186"/>
      <c r="V297" s="186"/>
      <c r="W297" s="186"/>
      <c r="X297" s="186"/>
      <c r="Y297" s="275"/>
      <c r="Z297" s="275"/>
      <c r="AA297" s="275"/>
      <c r="AB297" s="275"/>
      <c r="AC297" s="275"/>
      <c r="AD297" s="275"/>
      <c r="AE297" s="275"/>
      <c r="AF297" s="275"/>
      <c r="AG297" s="275"/>
      <c r="AH297" s="275"/>
      <c r="AI297" s="275"/>
      <c r="AJ297" s="275"/>
      <c r="AK297" s="275"/>
      <c r="AL297" s="275"/>
      <c r="AM297" s="275"/>
      <c r="AN297" s="275"/>
      <c r="AO297" s="275"/>
      <c r="AP297" s="275"/>
      <c r="AQ297" s="275"/>
      <c r="AR297" s="275"/>
      <c r="AS297" s="275"/>
      <c r="AT297" s="275"/>
      <c r="AU297" s="275"/>
      <c r="AV297" s="275"/>
      <c r="AW297" s="275"/>
      <c r="AX297" s="275"/>
      <c r="AY297" s="275"/>
      <c r="AZ297" s="275"/>
      <c r="BA297" s="275"/>
      <c r="BB297" s="275"/>
      <c r="BC297" s="275"/>
      <c r="BD297" s="275"/>
    </row>
    <row r="298" spans="1:56" ht="25.5" outlineLevel="1" x14ac:dyDescent="0.2">
      <c r="A298" s="4">
        <v>178</v>
      </c>
      <c r="B298" s="199" t="s">
        <v>214</v>
      </c>
      <c r="C298" s="191" t="s">
        <v>136</v>
      </c>
      <c r="D298" s="7"/>
      <c r="E298" s="64"/>
      <c r="F298" s="64"/>
      <c r="G298" s="64"/>
      <c r="H298" s="64"/>
      <c r="I298" s="64"/>
      <c r="J298" s="64"/>
      <c r="K298" s="64"/>
      <c r="L298" s="64"/>
      <c r="M298" s="64"/>
      <c r="N298" s="59"/>
      <c r="O298" s="59"/>
      <c r="P298" s="59"/>
      <c r="Q298" s="59"/>
      <c r="R298" s="59"/>
      <c r="S298" s="59"/>
      <c r="T298" s="59"/>
      <c r="U298" s="59"/>
      <c r="V298" s="59"/>
      <c r="W298" s="59"/>
      <c r="X298" s="148"/>
    </row>
    <row r="299" spans="1:56" ht="79.5" customHeight="1" outlineLevel="1" x14ac:dyDescent="0.2">
      <c r="A299" s="179">
        <v>179</v>
      </c>
      <c r="B299" s="254" t="s">
        <v>215</v>
      </c>
      <c r="C299" s="191" t="s">
        <v>209</v>
      </c>
      <c r="D299" s="7"/>
      <c r="E299" s="64"/>
      <c r="F299" s="64"/>
      <c r="G299" s="64"/>
      <c r="H299" s="64"/>
      <c r="I299" s="64"/>
      <c r="J299" s="64"/>
      <c r="K299" s="64"/>
      <c r="L299" s="64"/>
      <c r="M299" s="64"/>
      <c r="N299" s="59"/>
      <c r="O299" s="59"/>
      <c r="P299" s="59"/>
      <c r="Q299" s="59"/>
      <c r="R299" s="59"/>
      <c r="S299" s="59"/>
      <c r="T299" s="59"/>
      <c r="U299" s="59"/>
      <c r="V299" s="59"/>
      <c r="W299" s="59"/>
      <c r="X299" s="148"/>
    </row>
    <row r="300" spans="1:56" ht="62.25" customHeight="1" outlineLevel="1" x14ac:dyDescent="0.2">
      <c r="A300" s="4">
        <v>180</v>
      </c>
      <c r="B300" s="199" t="s">
        <v>309</v>
      </c>
      <c r="C300" s="191"/>
      <c r="D300" s="4"/>
      <c r="E300" s="64"/>
      <c r="F300" s="64"/>
      <c r="G300" s="64"/>
      <c r="H300" s="64"/>
      <c r="I300" s="64"/>
      <c r="J300" s="64"/>
      <c r="K300" s="64"/>
      <c r="L300" s="64"/>
      <c r="M300" s="64"/>
      <c r="N300" s="59"/>
      <c r="O300" s="59"/>
      <c r="P300" s="59"/>
      <c r="Q300" s="59"/>
      <c r="R300" s="59"/>
      <c r="S300" s="59"/>
      <c r="T300" s="59"/>
      <c r="U300" s="59"/>
      <c r="V300" s="59"/>
      <c r="W300" s="59"/>
      <c r="X300" s="148"/>
    </row>
    <row r="301" spans="1:56" ht="79.5" customHeight="1" outlineLevel="1" x14ac:dyDescent="0.2">
      <c r="A301" s="179">
        <v>181</v>
      </c>
      <c r="B301" s="270" t="s">
        <v>310</v>
      </c>
      <c r="C301" s="191"/>
      <c r="D301" s="7"/>
      <c r="E301" s="64"/>
      <c r="F301" s="64"/>
      <c r="G301" s="64"/>
      <c r="H301" s="64"/>
      <c r="I301" s="64"/>
      <c r="J301" s="64"/>
      <c r="K301" s="64"/>
      <c r="L301" s="64"/>
      <c r="M301" s="64"/>
      <c r="N301" s="59"/>
      <c r="O301" s="59"/>
      <c r="P301" s="59"/>
      <c r="Q301" s="59"/>
      <c r="R301" s="59"/>
      <c r="S301" s="59"/>
      <c r="T301" s="59"/>
      <c r="U301" s="59"/>
      <c r="V301" s="59"/>
      <c r="W301" s="59"/>
      <c r="X301" s="148"/>
    </row>
    <row r="302" spans="1:56" ht="63.75" outlineLevel="1" x14ac:dyDescent="0.2">
      <c r="A302" s="4">
        <v>182</v>
      </c>
      <c r="B302" s="199" t="s">
        <v>42</v>
      </c>
      <c r="C302" s="191" t="s">
        <v>41</v>
      </c>
      <c r="D302" s="151"/>
      <c r="E302" s="64"/>
      <c r="F302" s="64"/>
      <c r="G302" s="64"/>
      <c r="H302" s="64"/>
      <c r="I302" s="64"/>
      <c r="J302" s="64"/>
      <c r="K302" s="64"/>
      <c r="L302" s="64"/>
      <c r="M302" s="64"/>
      <c r="N302" s="59"/>
      <c r="O302" s="59"/>
      <c r="P302" s="59"/>
      <c r="Q302" s="59"/>
      <c r="R302" s="59"/>
      <c r="S302" s="59"/>
      <c r="T302" s="59"/>
      <c r="U302" s="59"/>
      <c r="V302" s="59"/>
      <c r="W302" s="59"/>
      <c r="X302" s="148"/>
    </row>
    <row r="303" spans="1:56" ht="83.25" customHeight="1" outlineLevel="1" x14ac:dyDescent="0.2">
      <c r="A303" s="179">
        <v>183</v>
      </c>
      <c r="B303" s="199" t="s">
        <v>312</v>
      </c>
      <c r="C303" s="191" t="s">
        <v>216</v>
      </c>
      <c r="D303" s="7"/>
      <c r="E303" s="64"/>
      <c r="F303" s="64"/>
      <c r="G303" s="64"/>
      <c r="H303" s="64"/>
      <c r="I303" s="64"/>
      <c r="J303" s="64"/>
      <c r="K303" s="64"/>
      <c r="L303" s="64"/>
      <c r="M303" s="64"/>
      <c r="N303" s="59"/>
      <c r="O303" s="59"/>
      <c r="P303" s="59"/>
      <c r="Q303" s="59"/>
      <c r="R303" s="59"/>
      <c r="S303" s="59"/>
      <c r="T303" s="59"/>
      <c r="U303" s="59"/>
      <c r="V303" s="59"/>
      <c r="W303" s="59"/>
      <c r="X303" s="148"/>
    </row>
    <row r="304" spans="1:56" ht="25.5" outlineLevel="1" x14ac:dyDescent="0.2">
      <c r="A304" s="4">
        <v>184</v>
      </c>
      <c r="B304" s="254" t="s">
        <v>217</v>
      </c>
      <c r="C304" s="191" t="s">
        <v>136</v>
      </c>
      <c r="D304" s="7"/>
      <c r="E304" s="64"/>
      <c r="F304" s="64"/>
      <c r="G304" s="64"/>
      <c r="H304" s="64"/>
      <c r="I304" s="64"/>
      <c r="J304" s="64"/>
      <c r="K304" s="64"/>
      <c r="L304" s="64"/>
      <c r="M304" s="64"/>
      <c r="N304" s="59"/>
      <c r="O304" s="59"/>
      <c r="P304" s="59"/>
      <c r="Q304" s="59"/>
      <c r="R304" s="59"/>
      <c r="S304" s="59"/>
      <c r="T304" s="59"/>
      <c r="U304" s="59"/>
      <c r="V304" s="59"/>
      <c r="W304" s="59"/>
      <c r="X304" s="148"/>
    </row>
    <row r="305" spans="1:56" s="51" customFormat="1" ht="27.95" customHeight="1" x14ac:dyDescent="0.2">
      <c r="A305" s="49"/>
      <c r="B305" s="255" t="s">
        <v>218</v>
      </c>
      <c r="C305" s="216"/>
      <c r="D305" s="50"/>
      <c r="E305" s="85">
        <f t="shared" ref="E305:X305" si="219">E5+E96+E227+E260+E282+E296</f>
        <v>10799936.99</v>
      </c>
      <c r="F305" s="85">
        <f t="shared" si="219"/>
        <v>635113</v>
      </c>
      <c r="G305" s="85">
        <f t="shared" si="219"/>
        <v>10367621.59</v>
      </c>
      <c r="H305" s="85">
        <f t="shared" si="219"/>
        <v>2075043.6</v>
      </c>
      <c r="I305" s="85">
        <f t="shared" si="219"/>
        <v>13635460.600000001</v>
      </c>
      <c r="J305" s="85">
        <f t="shared" si="219"/>
        <v>2839708.5</v>
      </c>
      <c r="K305" s="85">
        <f t="shared" si="219"/>
        <v>10274131.6</v>
      </c>
      <c r="L305" s="85">
        <f t="shared" si="219"/>
        <v>2607447.9</v>
      </c>
      <c r="M305" s="85">
        <f t="shared" si="219"/>
        <v>26940520.800000001</v>
      </c>
      <c r="N305" s="85">
        <f t="shared" si="219"/>
        <v>7584949.5</v>
      </c>
      <c r="O305" s="85">
        <f t="shared" si="219"/>
        <v>8150904.9999999991</v>
      </c>
      <c r="P305" s="85">
        <f t="shared" si="219"/>
        <v>11186680</v>
      </c>
      <c r="Q305" s="85">
        <f t="shared" si="219"/>
        <v>47765074.800000004</v>
      </c>
      <c r="R305" s="85">
        <f t="shared" si="219"/>
        <v>11292309.6</v>
      </c>
      <c r="S305" s="85">
        <f t="shared" si="219"/>
        <v>8791761.1999999993</v>
      </c>
      <c r="T305" s="85">
        <f t="shared" si="219"/>
        <v>27681004</v>
      </c>
      <c r="U305" s="85">
        <f t="shared" si="219"/>
        <v>14553358.199999999</v>
      </c>
      <c r="V305" s="85">
        <f t="shared" si="219"/>
        <v>4087925</v>
      </c>
      <c r="W305" s="85">
        <f t="shared" si="219"/>
        <v>718504.2</v>
      </c>
      <c r="X305" s="85">
        <f t="shared" si="219"/>
        <v>9746929</v>
      </c>
      <c r="Y305" s="275"/>
      <c r="Z305" s="275"/>
      <c r="AA305" s="275"/>
      <c r="AB305" s="275"/>
      <c r="AC305" s="275"/>
      <c r="AD305" s="275"/>
      <c r="AE305" s="275"/>
      <c r="AF305" s="275"/>
      <c r="AG305" s="275"/>
      <c r="AH305" s="275"/>
      <c r="AI305" s="275"/>
      <c r="AJ305" s="275"/>
      <c r="AK305" s="275"/>
      <c r="AL305" s="275"/>
      <c r="AM305" s="275"/>
      <c r="AN305" s="275"/>
      <c r="AO305" s="275"/>
      <c r="AP305" s="275"/>
      <c r="AQ305" s="275"/>
      <c r="AR305" s="275"/>
      <c r="AS305" s="275"/>
      <c r="AT305" s="275"/>
      <c r="AU305" s="275"/>
      <c r="AV305" s="275"/>
      <c r="AW305" s="275"/>
      <c r="AX305" s="275"/>
      <c r="AY305" s="275"/>
      <c r="AZ305" s="275"/>
      <c r="BA305" s="275"/>
      <c r="BB305" s="275"/>
      <c r="BC305" s="275"/>
      <c r="BD305" s="275"/>
    </row>
    <row r="307" spans="1:56" s="222" customFormat="1" x14ac:dyDescent="0.2">
      <c r="B307" s="223" t="s">
        <v>6</v>
      </c>
      <c r="E307" s="224">
        <f>E305+I305+M305+Q305+U305</f>
        <v>113694351.39</v>
      </c>
      <c r="F307" s="224">
        <f>F305+J305+N305+R305+V305</f>
        <v>26440005.600000001</v>
      </c>
      <c r="G307" s="224">
        <f>G305+K305+O305+S305+W305</f>
        <v>38302923.590000004</v>
      </c>
      <c r="H307" s="224">
        <f>H305+L305+P305+T305+X305</f>
        <v>53297104.5</v>
      </c>
      <c r="I307" s="225"/>
      <c r="J307" s="225"/>
      <c r="K307" s="225"/>
      <c r="L307" s="225"/>
      <c r="M307" s="225"/>
      <c r="N307" s="225"/>
      <c r="O307" s="225"/>
      <c r="P307" s="225"/>
      <c r="Q307" s="225"/>
      <c r="R307" s="225"/>
      <c r="S307" s="225"/>
      <c r="T307" s="225"/>
      <c r="U307" s="225"/>
      <c r="V307" s="225"/>
      <c r="W307" s="225"/>
      <c r="X307" s="225"/>
      <c r="Y307" s="282"/>
      <c r="Z307" s="282"/>
      <c r="AA307" s="282"/>
      <c r="AB307" s="282"/>
      <c r="AC307" s="282"/>
      <c r="AD307" s="282"/>
      <c r="AE307" s="282"/>
      <c r="AF307" s="282"/>
      <c r="AG307" s="282"/>
      <c r="AH307" s="282"/>
      <c r="AI307" s="282"/>
      <c r="AJ307" s="282"/>
      <c r="AK307" s="282"/>
      <c r="AL307" s="282"/>
      <c r="AM307" s="282"/>
      <c r="AN307" s="282"/>
      <c r="AO307" s="282"/>
      <c r="AP307" s="282"/>
      <c r="AQ307" s="282"/>
      <c r="AR307" s="282"/>
      <c r="AS307" s="282"/>
      <c r="AT307" s="282"/>
      <c r="AU307" s="282"/>
      <c r="AV307" s="282"/>
      <c r="AW307" s="282"/>
      <c r="AX307" s="282"/>
      <c r="AY307" s="282"/>
      <c r="AZ307" s="282"/>
      <c r="BA307" s="282"/>
      <c r="BB307" s="282"/>
      <c r="BC307" s="282"/>
      <c r="BD307" s="282"/>
    </row>
    <row r="308" spans="1:56" s="222" customFormat="1" x14ac:dyDescent="0.2">
      <c r="B308" s="223" t="s">
        <v>7</v>
      </c>
      <c r="E308" s="225">
        <f>((SUM(F305:H305))+(SUM(J305:L305))+(SUM(N305:P305))+(SUM(R305:T305))+SUM(V305:X305))-E307</f>
        <v>4345682.299999997</v>
      </c>
      <c r="F308" s="225">
        <f>(SUM(F307:H307))-E307</f>
        <v>4345682.299999997</v>
      </c>
      <c r="G308" s="225"/>
      <c r="H308" s="225"/>
      <c r="I308" s="225"/>
      <c r="J308" s="225">
        <f>I305-SUM(J305:L305)</f>
        <v>-2085827.3999999985</v>
      </c>
      <c r="K308" s="225"/>
      <c r="L308" s="225"/>
      <c r="M308" s="225"/>
      <c r="N308" s="225">
        <f>M305-SUM(N305:P305)</f>
        <v>17986.300000000745</v>
      </c>
      <c r="O308" s="225"/>
      <c r="P308" s="225"/>
      <c r="Q308" s="225"/>
      <c r="R308" s="225">
        <f>Q305-SUM(R305:T305)</f>
        <v>0</v>
      </c>
      <c r="S308" s="225"/>
      <c r="T308" s="225"/>
      <c r="U308" s="225"/>
      <c r="V308" s="225">
        <f>U305-SUM(V305:X305)</f>
        <v>0</v>
      </c>
      <c r="W308" s="225"/>
      <c r="X308" s="225"/>
      <c r="Y308" s="282"/>
      <c r="Z308" s="282"/>
      <c r="AA308" s="282"/>
      <c r="AB308" s="282"/>
      <c r="AC308" s="282"/>
      <c r="AD308" s="282"/>
      <c r="AE308" s="282"/>
      <c r="AF308" s="282"/>
      <c r="AG308" s="282"/>
      <c r="AH308" s="282"/>
      <c r="AI308" s="282"/>
      <c r="AJ308" s="282"/>
      <c r="AK308" s="282"/>
      <c r="AL308" s="282"/>
      <c r="AM308" s="282"/>
      <c r="AN308" s="282"/>
      <c r="AO308" s="282"/>
      <c r="AP308" s="282"/>
      <c r="AQ308" s="282"/>
      <c r="AR308" s="282"/>
      <c r="AS308" s="282"/>
      <c r="AT308" s="282"/>
      <c r="AU308" s="282"/>
      <c r="AV308" s="282"/>
      <c r="AW308" s="282"/>
      <c r="AX308" s="282"/>
      <c r="AY308" s="282"/>
      <c r="AZ308" s="282"/>
      <c r="BA308" s="282"/>
      <c r="BB308" s="282"/>
      <c r="BC308" s="282"/>
      <c r="BD308" s="282"/>
    </row>
    <row r="309" spans="1:56" s="222" customFormat="1" x14ac:dyDescent="0.2">
      <c r="B309" s="221"/>
      <c r="E309" s="225"/>
      <c r="F309" s="225"/>
      <c r="G309" s="225"/>
      <c r="H309" s="225"/>
      <c r="I309" s="225"/>
      <c r="J309" s="225"/>
      <c r="K309" s="225"/>
      <c r="L309" s="225"/>
      <c r="M309" s="225"/>
      <c r="N309" s="225"/>
      <c r="O309" s="225"/>
      <c r="P309" s="225"/>
      <c r="Q309" s="225"/>
      <c r="R309" s="225"/>
      <c r="S309" s="225"/>
      <c r="T309" s="225"/>
      <c r="U309" s="225"/>
      <c r="V309" s="225"/>
      <c r="W309" s="225"/>
      <c r="X309" s="225"/>
      <c r="Y309" s="282"/>
      <c r="Z309" s="282"/>
      <c r="AA309" s="282"/>
      <c r="AB309" s="282"/>
      <c r="AC309" s="282"/>
      <c r="AD309" s="282"/>
      <c r="AE309" s="282"/>
      <c r="AF309" s="282"/>
      <c r="AG309" s="282"/>
      <c r="AH309" s="282"/>
      <c r="AI309" s="282"/>
      <c r="AJ309" s="282"/>
      <c r="AK309" s="282"/>
      <c r="AL309" s="282"/>
      <c r="AM309" s="282"/>
      <c r="AN309" s="282"/>
      <c r="AO309" s="282"/>
      <c r="AP309" s="282"/>
      <c r="AQ309" s="282"/>
      <c r="AR309" s="282"/>
      <c r="AS309" s="282"/>
      <c r="AT309" s="282"/>
      <c r="AU309" s="282"/>
      <c r="AV309" s="282"/>
      <c r="AW309" s="282"/>
      <c r="AX309" s="282"/>
      <c r="AY309" s="282"/>
      <c r="AZ309" s="282"/>
      <c r="BA309" s="282"/>
      <c r="BB309" s="282"/>
      <c r="BC309" s="282"/>
      <c r="BD309" s="282"/>
    </row>
    <row r="310" spans="1:56" s="222" customFormat="1" x14ac:dyDescent="0.2">
      <c r="B310" s="221"/>
      <c r="E310" s="225"/>
      <c r="F310" s="225"/>
      <c r="G310" s="225"/>
      <c r="H310" s="225"/>
      <c r="I310" s="225"/>
      <c r="J310" s="225"/>
      <c r="K310" s="225"/>
      <c r="L310" s="225"/>
      <c r="M310" s="225"/>
      <c r="N310" s="225"/>
      <c r="O310" s="225"/>
      <c r="P310" s="225"/>
      <c r="Q310" s="225"/>
      <c r="R310" s="225"/>
      <c r="S310" s="225"/>
      <c r="T310" s="225"/>
      <c r="U310" s="225"/>
      <c r="V310" s="225"/>
      <c r="W310" s="225"/>
      <c r="X310" s="225"/>
      <c r="Y310" s="282"/>
      <c r="Z310" s="282"/>
      <c r="AA310" s="282"/>
      <c r="AB310" s="282"/>
      <c r="AC310" s="282"/>
      <c r="AD310" s="282"/>
      <c r="AE310" s="282"/>
      <c r="AF310" s="282"/>
      <c r="AG310" s="282"/>
      <c r="AH310" s="282"/>
      <c r="AI310" s="282"/>
      <c r="AJ310" s="282"/>
      <c r="AK310" s="282"/>
      <c r="AL310" s="282"/>
      <c r="AM310" s="282"/>
      <c r="AN310" s="282"/>
      <c r="AO310" s="282"/>
      <c r="AP310" s="282"/>
      <c r="AQ310" s="282"/>
      <c r="AR310" s="282"/>
      <c r="AS310" s="282"/>
      <c r="AT310" s="282"/>
      <c r="AU310" s="282"/>
      <c r="AV310" s="282"/>
      <c r="AW310" s="282"/>
      <c r="AX310" s="282"/>
      <c r="AY310" s="282"/>
      <c r="AZ310" s="282"/>
      <c r="BA310" s="282"/>
      <c r="BB310" s="282"/>
      <c r="BC310" s="282"/>
      <c r="BD310" s="282"/>
    </row>
    <row r="311" spans="1:56" s="222" customFormat="1" x14ac:dyDescent="0.2">
      <c r="B311" s="221"/>
      <c r="E311" s="225"/>
      <c r="F311" s="225"/>
      <c r="G311" s="225"/>
      <c r="H311" s="225"/>
      <c r="I311" s="225"/>
      <c r="J311" s="225"/>
      <c r="K311" s="225"/>
      <c r="L311" s="225"/>
      <c r="M311" s="225"/>
      <c r="N311" s="225"/>
      <c r="O311" s="225"/>
      <c r="P311" s="225"/>
      <c r="Q311" s="225"/>
      <c r="R311" s="225"/>
      <c r="S311" s="225"/>
      <c r="T311" s="225"/>
      <c r="U311" s="225"/>
      <c r="V311" s="225"/>
      <c r="W311" s="225"/>
      <c r="X311" s="225"/>
      <c r="Y311" s="282"/>
      <c r="Z311" s="282"/>
      <c r="AA311" s="282"/>
      <c r="AB311" s="282"/>
      <c r="AC311" s="282"/>
      <c r="AD311" s="282"/>
      <c r="AE311" s="282"/>
      <c r="AF311" s="282"/>
      <c r="AG311" s="282"/>
      <c r="AH311" s="282"/>
      <c r="AI311" s="282"/>
      <c r="AJ311" s="282"/>
      <c r="AK311" s="282"/>
      <c r="AL311" s="282"/>
      <c r="AM311" s="282"/>
      <c r="AN311" s="282"/>
      <c r="AO311" s="282"/>
      <c r="AP311" s="282"/>
      <c r="AQ311" s="282"/>
      <c r="AR311" s="282"/>
      <c r="AS311" s="282"/>
      <c r="AT311" s="282"/>
      <c r="AU311" s="282"/>
      <c r="AV311" s="282"/>
      <c r="AW311" s="282"/>
      <c r="AX311" s="282"/>
      <c r="AY311" s="282"/>
      <c r="AZ311" s="282"/>
      <c r="BA311" s="282"/>
      <c r="BB311" s="282"/>
      <c r="BC311" s="282"/>
      <c r="BD311" s="282"/>
    </row>
    <row r="312" spans="1:56" s="222" customFormat="1" x14ac:dyDescent="0.2">
      <c r="B312" s="221"/>
      <c r="E312" s="225">
        <f>E305+I305+M305+Q305+U305</f>
        <v>113694351.39</v>
      </c>
      <c r="F312" s="225"/>
      <c r="G312" s="225"/>
      <c r="H312" s="225"/>
      <c r="I312" s="225"/>
      <c r="J312" s="225"/>
      <c r="K312" s="225"/>
      <c r="L312" s="225"/>
      <c r="M312" s="225"/>
      <c r="N312" s="225"/>
      <c r="O312" s="225"/>
      <c r="P312" s="225"/>
      <c r="Q312" s="225"/>
      <c r="R312" s="225"/>
      <c r="S312" s="225"/>
      <c r="T312" s="225"/>
      <c r="U312" s="225"/>
      <c r="V312" s="225"/>
      <c r="W312" s="225"/>
      <c r="X312" s="225"/>
      <c r="Y312" s="282"/>
      <c r="Z312" s="282"/>
      <c r="AA312" s="282"/>
      <c r="AB312" s="282"/>
      <c r="AC312" s="282"/>
      <c r="AD312" s="282"/>
      <c r="AE312" s="282"/>
      <c r="AF312" s="282"/>
      <c r="AG312" s="282"/>
      <c r="AH312" s="282"/>
      <c r="AI312" s="282"/>
      <c r="AJ312" s="282"/>
      <c r="AK312" s="282"/>
      <c r="AL312" s="282"/>
      <c r="AM312" s="282"/>
      <c r="AN312" s="282"/>
      <c r="AO312" s="282"/>
      <c r="AP312" s="282"/>
      <c r="AQ312" s="282"/>
      <c r="AR312" s="282"/>
      <c r="AS312" s="282"/>
      <c r="AT312" s="282"/>
      <c r="AU312" s="282"/>
      <c r="AV312" s="282"/>
      <c r="AW312" s="282"/>
      <c r="AX312" s="282"/>
      <c r="AY312" s="282"/>
      <c r="AZ312" s="282"/>
      <c r="BA312" s="282"/>
      <c r="BB312" s="282"/>
      <c r="BC312" s="282"/>
      <c r="BD312" s="282"/>
    </row>
    <row r="313" spans="1:56" s="222" customFormat="1" x14ac:dyDescent="0.2">
      <c r="B313" s="221"/>
      <c r="C313" s="222" t="s">
        <v>19</v>
      </c>
      <c r="E313" s="226">
        <f>E305+I305+M305+Q305+U305</f>
        <v>113694351.39</v>
      </c>
      <c r="F313" s="225">
        <f>F305+J305+N305+R305+V305</f>
        <v>26440005.600000001</v>
      </c>
      <c r="G313" s="225">
        <f>G305+K305+O305+S305+W305</f>
        <v>38302923.590000004</v>
      </c>
      <c r="H313" s="225">
        <f>H305+L305+P305+T305+X305</f>
        <v>53297104.5</v>
      </c>
      <c r="I313" s="225"/>
      <c r="J313" s="225"/>
      <c r="K313" s="225"/>
      <c r="L313" s="225"/>
      <c r="M313" s="225"/>
      <c r="N313" s="225"/>
      <c r="O313" s="225"/>
      <c r="P313" s="225"/>
      <c r="Q313" s="225"/>
      <c r="R313" s="225"/>
      <c r="S313" s="225"/>
      <c r="T313" s="225"/>
      <c r="U313" s="225"/>
      <c r="V313" s="225"/>
      <c r="W313" s="225"/>
      <c r="X313" s="225"/>
      <c r="Y313" s="282"/>
      <c r="Z313" s="282"/>
      <c r="AA313" s="282"/>
      <c r="AB313" s="282"/>
      <c r="AC313" s="282"/>
      <c r="AD313" s="282"/>
      <c r="AE313" s="282"/>
      <c r="AF313" s="282"/>
      <c r="AG313" s="282"/>
      <c r="AH313" s="282"/>
      <c r="AI313" s="282"/>
      <c r="AJ313" s="282"/>
      <c r="AK313" s="282"/>
      <c r="AL313" s="282"/>
      <c r="AM313" s="282"/>
      <c r="AN313" s="282"/>
      <c r="AO313" s="282"/>
      <c r="AP313" s="282"/>
      <c r="AQ313" s="282"/>
      <c r="AR313" s="282"/>
      <c r="AS313" s="282"/>
      <c r="AT313" s="282"/>
      <c r="AU313" s="282"/>
      <c r="AV313" s="282"/>
      <c r="AW313" s="282"/>
      <c r="AX313" s="282"/>
      <c r="AY313" s="282"/>
      <c r="AZ313" s="282"/>
      <c r="BA313" s="282"/>
      <c r="BB313" s="282"/>
      <c r="BC313" s="282"/>
      <c r="BD313" s="282"/>
    </row>
    <row r="314" spans="1:56" s="222" customFormat="1" x14ac:dyDescent="0.2">
      <c r="B314" s="221"/>
      <c r="E314" s="225"/>
      <c r="F314" s="225"/>
      <c r="G314" s="225"/>
      <c r="H314" s="225"/>
      <c r="I314" s="225"/>
      <c r="J314" s="225"/>
      <c r="K314" s="225"/>
      <c r="L314" s="225"/>
      <c r="M314" s="225"/>
      <c r="N314" s="225"/>
      <c r="O314" s="225"/>
      <c r="P314" s="225"/>
      <c r="Q314" s="225"/>
      <c r="R314" s="225"/>
      <c r="S314" s="225"/>
      <c r="T314" s="225"/>
      <c r="U314" s="225"/>
      <c r="V314" s="225"/>
      <c r="W314" s="225"/>
      <c r="X314" s="225"/>
      <c r="Y314" s="282"/>
      <c r="Z314" s="282"/>
      <c r="AA314" s="282"/>
      <c r="AB314" s="282"/>
      <c r="AC314" s="282"/>
      <c r="AD314" s="282"/>
      <c r="AE314" s="282"/>
      <c r="AF314" s="282"/>
      <c r="AG314" s="282"/>
      <c r="AH314" s="282"/>
      <c r="AI314" s="282"/>
      <c r="AJ314" s="282"/>
      <c r="AK314" s="282"/>
      <c r="AL314" s="282"/>
      <c r="AM314" s="282"/>
      <c r="AN314" s="282"/>
      <c r="AO314" s="282"/>
      <c r="AP314" s="282"/>
      <c r="AQ314" s="282"/>
      <c r="AR314" s="282"/>
      <c r="AS314" s="282"/>
      <c r="AT314" s="282"/>
      <c r="AU314" s="282"/>
      <c r="AV314" s="282"/>
      <c r="AW314" s="282"/>
      <c r="AX314" s="282"/>
      <c r="AY314" s="282"/>
      <c r="AZ314" s="282"/>
      <c r="BA314" s="282"/>
      <c r="BB314" s="282"/>
      <c r="BC314" s="282"/>
      <c r="BD314" s="282"/>
    </row>
    <row r="315" spans="1:56" s="222" customFormat="1" x14ac:dyDescent="0.2">
      <c r="B315" s="221"/>
      <c r="E315" s="225"/>
      <c r="F315" s="225"/>
      <c r="G315" s="225"/>
      <c r="H315" s="225"/>
      <c r="I315" s="225"/>
      <c r="J315" s="225"/>
      <c r="K315" s="225"/>
      <c r="L315" s="225"/>
      <c r="M315" s="225"/>
      <c r="N315" s="225"/>
      <c r="O315" s="225"/>
      <c r="P315" s="225"/>
      <c r="Q315" s="225"/>
      <c r="R315" s="225"/>
      <c r="S315" s="225"/>
      <c r="T315" s="225"/>
      <c r="U315" s="225"/>
      <c r="V315" s="225"/>
      <c r="W315" s="225"/>
      <c r="X315" s="225"/>
      <c r="Y315" s="282"/>
      <c r="Z315" s="282"/>
      <c r="AA315" s="282"/>
      <c r="AB315" s="282"/>
      <c r="AC315" s="282"/>
      <c r="AD315" s="282"/>
      <c r="AE315" s="282"/>
      <c r="AF315" s="282"/>
      <c r="AG315" s="282"/>
      <c r="AH315" s="282"/>
      <c r="AI315" s="282"/>
      <c r="AJ315" s="282"/>
      <c r="AK315" s="282"/>
      <c r="AL315" s="282"/>
      <c r="AM315" s="282"/>
      <c r="AN315" s="282"/>
      <c r="AO315" s="282"/>
      <c r="AP315" s="282"/>
      <c r="AQ315" s="282"/>
      <c r="AR315" s="282"/>
      <c r="AS315" s="282"/>
      <c r="AT315" s="282"/>
      <c r="AU315" s="282"/>
      <c r="AV315" s="282"/>
      <c r="AW315" s="282"/>
      <c r="AX315" s="282"/>
      <c r="AY315" s="282"/>
      <c r="AZ315" s="282"/>
      <c r="BA315" s="282"/>
      <c r="BB315" s="282"/>
      <c r="BC315" s="282"/>
      <c r="BD315" s="282"/>
    </row>
    <row r="316" spans="1:56" s="222" customFormat="1" x14ac:dyDescent="0.2">
      <c r="B316" s="221"/>
      <c r="E316" s="225"/>
      <c r="F316" s="225"/>
      <c r="G316" s="225"/>
      <c r="H316" s="225"/>
      <c r="I316" s="225"/>
      <c r="J316" s="225"/>
      <c r="K316" s="225"/>
      <c r="L316" s="225"/>
      <c r="M316" s="225"/>
      <c r="N316" s="225"/>
      <c r="O316" s="225"/>
      <c r="P316" s="225"/>
      <c r="Q316" s="225"/>
      <c r="R316" s="225"/>
      <c r="S316" s="225"/>
      <c r="T316" s="225"/>
      <c r="U316" s="225"/>
      <c r="V316" s="225"/>
      <c r="W316" s="225"/>
      <c r="X316" s="225"/>
      <c r="Y316" s="282"/>
      <c r="Z316" s="282"/>
      <c r="AA316" s="282"/>
      <c r="AB316" s="282"/>
      <c r="AC316" s="282"/>
      <c r="AD316" s="282"/>
      <c r="AE316" s="282"/>
      <c r="AF316" s="282"/>
      <c r="AG316" s="282"/>
      <c r="AH316" s="282"/>
      <c r="AI316" s="282"/>
      <c r="AJ316" s="282"/>
      <c r="AK316" s="282"/>
      <c r="AL316" s="282"/>
      <c r="AM316" s="282"/>
      <c r="AN316" s="282"/>
      <c r="AO316" s="282"/>
      <c r="AP316" s="282"/>
      <c r="AQ316" s="282"/>
      <c r="AR316" s="282"/>
      <c r="AS316" s="282"/>
      <c r="AT316" s="282"/>
      <c r="AU316" s="282"/>
      <c r="AV316" s="282"/>
      <c r="AW316" s="282"/>
      <c r="AX316" s="282"/>
      <c r="AY316" s="282"/>
      <c r="AZ316" s="282"/>
      <c r="BA316" s="282"/>
      <c r="BB316" s="282"/>
      <c r="BC316" s="282"/>
      <c r="BD316" s="282"/>
    </row>
    <row r="317" spans="1:56" s="222" customFormat="1" x14ac:dyDescent="0.2">
      <c r="B317" s="221"/>
      <c r="E317" s="225"/>
      <c r="F317" s="225"/>
      <c r="G317" s="225"/>
      <c r="H317" s="225"/>
      <c r="I317" s="225"/>
      <c r="J317" s="225"/>
      <c r="K317" s="225"/>
      <c r="L317" s="225"/>
      <c r="M317" s="225"/>
      <c r="N317" s="225"/>
      <c r="O317" s="225"/>
      <c r="P317" s="225"/>
      <c r="Q317" s="225"/>
      <c r="R317" s="225"/>
      <c r="S317" s="225"/>
      <c r="T317" s="225"/>
      <c r="U317" s="225"/>
      <c r="V317" s="225"/>
      <c r="W317" s="225"/>
      <c r="X317" s="225"/>
      <c r="Y317" s="282"/>
      <c r="Z317" s="282"/>
      <c r="AA317" s="282"/>
      <c r="AB317" s="282"/>
      <c r="AC317" s="282"/>
      <c r="AD317" s="282"/>
      <c r="AE317" s="282"/>
      <c r="AF317" s="282"/>
      <c r="AG317" s="282"/>
      <c r="AH317" s="282"/>
      <c r="AI317" s="282"/>
      <c r="AJ317" s="282"/>
      <c r="AK317" s="282"/>
      <c r="AL317" s="282"/>
      <c r="AM317" s="282"/>
      <c r="AN317" s="282"/>
      <c r="AO317" s="282"/>
      <c r="AP317" s="282"/>
      <c r="AQ317" s="282"/>
      <c r="AR317" s="282"/>
      <c r="AS317" s="282"/>
      <c r="AT317" s="282"/>
      <c r="AU317" s="282"/>
      <c r="AV317" s="282"/>
      <c r="AW317" s="282"/>
      <c r="AX317" s="282"/>
      <c r="AY317" s="282"/>
      <c r="AZ317" s="282"/>
      <c r="BA317" s="282"/>
      <c r="BB317" s="282"/>
      <c r="BC317" s="282"/>
      <c r="BD317" s="282"/>
    </row>
    <row r="318" spans="1:56" s="222" customFormat="1" x14ac:dyDescent="0.2">
      <c r="B318" s="221"/>
      <c r="E318" s="225"/>
      <c r="F318" s="225"/>
      <c r="G318" s="225"/>
      <c r="H318" s="225"/>
      <c r="I318" s="225"/>
      <c r="J318" s="225"/>
      <c r="K318" s="225"/>
      <c r="L318" s="225"/>
      <c r="M318" s="225"/>
      <c r="N318" s="225"/>
      <c r="O318" s="225"/>
      <c r="P318" s="225"/>
      <c r="Q318" s="225"/>
      <c r="R318" s="225"/>
      <c r="S318" s="225"/>
      <c r="T318" s="225"/>
      <c r="U318" s="225"/>
      <c r="V318" s="225"/>
      <c r="W318" s="225"/>
      <c r="X318" s="225"/>
      <c r="Y318" s="282"/>
      <c r="Z318" s="282"/>
      <c r="AA318" s="282"/>
      <c r="AB318" s="282"/>
      <c r="AC318" s="282"/>
      <c r="AD318" s="282"/>
      <c r="AE318" s="282"/>
      <c r="AF318" s="282"/>
      <c r="AG318" s="282"/>
      <c r="AH318" s="282"/>
      <c r="AI318" s="282"/>
      <c r="AJ318" s="282"/>
      <c r="AK318" s="282"/>
      <c r="AL318" s="282"/>
      <c r="AM318" s="282"/>
      <c r="AN318" s="282"/>
      <c r="AO318" s="282"/>
      <c r="AP318" s="282"/>
      <c r="AQ318" s="282"/>
      <c r="AR318" s="282"/>
      <c r="AS318" s="282"/>
      <c r="AT318" s="282"/>
      <c r="AU318" s="282"/>
      <c r="AV318" s="282"/>
      <c r="AW318" s="282"/>
      <c r="AX318" s="282"/>
      <c r="AY318" s="282"/>
      <c r="AZ318" s="282"/>
      <c r="BA318" s="282"/>
      <c r="BB318" s="282"/>
      <c r="BC318" s="282"/>
      <c r="BD318" s="282"/>
    </row>
    <row r="319" spans="1:56" s="222" customFormat="1" x14ac:dyDescent="0.2">
      <c r="B319" s="221"/>
      <c r="E319" s="225"/>
      <c r="F319" s="225"/>
      <c r="G319" s="225"/>
      <c r="H319" s="225"/>
      <c r="I319" s="225"/>
      <c r="J319" s="225"/>
      <c r="K319" s="225"/>
      <c r="L319" s="225"/>
      <c r="M319" s="225"/>
      <c r="N319" s="225"/>
      <c r="O319" s="225"/>
      <c r="P319" s="225"/>
      <c r="Q319" s="225"/>
      <c r="R319" s="225"/>
      <c r="S319" s="225"/>
      <c r="T319" s="225"/>
      <c r="U319" s="225"/>
      <c r="V319" s="225"/>
      <c r="W319" s="225"/>
      <c r="X319" s="225"/>
      <c r="Y319" s="282"/>
      <c r="Z319" s="282"/>
      <c r="AA319" s="282"/>
      <c r="AB319" s="282"/>
      <c r="AC319" s="282"/>
      <c r="AD319" s="282"/>
      <c r="AE319" s="282"/>
      <c r="AF319" s="282"/>
      <c r="AG319" s="282"/>
      <c r="AH319" s="282"/>
      <c r="AI319" s="282"/>
      <c r="AJ319" s="282"/>
      <c r="AK319" s="282"/>
      <c r="AL319" s="282"/>
      <c r="AM319" s="282"/>
      <c r="AN319" s="282"/>
      <c r="AO319" s="282"/>
      <c r="AP319" s="282"/>
      <c r="AQ319" s="282"/>
      <c r="AR319" s="282"/>
      <c r="AS319" s="282"/>
      <c r="AT319" s="282"/>
      <c r="AU319" s="282"/>
      <c r="AV319" s="282"/>
      <c r="AW319" s="282"/>
      <c r="AX319" s="282"/>
      <c r="AY319" s="282"/>
      <c r="AZ319" s="282"/>
      <c r="BA319" s="282"/>
      <c r="BB319" s="282"/>
      <c r="BC319" s="282"/>
      <c r="BD319" s="282"/>
    </row>
  </sheetData>
  <mergeCells count="18">
    <mergeCell ref="Y173:Y175"/>
    <mergeCell ref="B25:D25"/>
    <mergeCell ref="A3:A4"/>
    <mergeCell ref="B6:D6"/>
    <mergeCell ref="B2:B4"/>
    <mergeCell ref="B61:D61"/>
    <mergeCell ref="C2:C4"/>
    <mergeCell ref="D2:D4"/>
    <mergeCell ref="D63:D69"/>
    <mergeCell ref="B40:D40"/>
    <mergeCell ref="A1:X1"/>
    <mergeCell ref="B5:D5"/>
    <mergeCell ref="U3:X3"/>
    <mergeCell ref="E2:X2"/>
    <mergeCell ref="E3:H3"/>
    <mergeCell ref="I3:L3"/>
    <mergeCell ref="M3:P3"/>
    <mergeCell ref="Q3:T3"/>
  </mergeCells>
  <phoneticPr fontId="19" type="noConversion"/>
  <pageMargins left="0.43307086614173229" right="0.15748031496062992" top="0.19685039370078741" bottom="0.23622047244094491" header="0.31496062992125984" footer="0.31496062992125984"/>
  <pageSetup paperSize="9" scale="34" fitToHeight="100" orientation="landscape" r:id="rId1"/>
  <ignoredErrors>
    <ignoredError sqref="E16 I16 K16 M16 E44 I44 M44 Q44 U44 U55 E71 I71 M71 Q71 U71 E81 I81 M81 Q81 U81 E93 I93 M93 E116 I116 M116 Q116 E119 I119 M119 Q119 E151 E154 E157 E192 E217 E229 E227 I227:I228 I229 U93 U16 U116 U11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42</vt:i4>
      </vt:variant>
    </vt:vector>
  </HeadingPairs>
  <TitlesOfParts>
    <vt:vector size="44" baseType="lpstr">
      <vt:lpstr>План</vt:lpstr>
      <vt:lpstr>Лист3</vt:lpstr>
      <vt:lpstr>План!bookmark100</vt:lpstr>
      <vt:lpstr>План!bookmark101</vt:lpstr>
      <vt:lpstr>План!bookmark112</vt:lpstr>
      <vt:lpstr>План!bookmark113</vt:lpstr>
      <vt:lpstr>План!bookmark114</vt:lpstr>
      <vt:lpstr>План!bookmark115</vt:lpstr>
      <vt:lpstr>План!bookmark116</vt:lpstr>
      <vt:lpstr>План!bookmark121</vt:lpstr>
      <vt:lpstr>План!bookmark124</vt:lpstr>
      <vt:lpstr>План!bookmark127</vt:lpstr>
      <vt:lpstr>План!bookmark128</vt:lpstr>
      <vt:lpstr>План!bookmark129</vt:lpstr>
      <vt:lpstr>План!bookmark130</vt:lpstr>
      <vt:lpstr>План!bookmark131</vt:lpstr>
      <vt:lpstr>План!bookmark132</vt:lpstr>
      <vt:lpstr>План!bookmark133</vt:lpstr>
      <vt:lpstr>План!bookmark135</vt:lpstr>
      <vt:lpstr>План!bookmark136</vt:lpstr>
      <vt:lpstr>План!bookmark137</vt:lpstr>
      <vt:lpstr>План!bookmark138</vt:lpstr>
      <vt:lpstr>План!bookmark140</vt:lpstr>
      <vt:lpstr>План!bookmark141</vt:lpstr>
      <vt:lpstr>План!bookmark142</vt:lpstr>
      <vt:lpstr>План!bookmark143</vt:lpstr>
      <vt:lpstr>План!bookmark144</vt:lpstr>
      <vt:lpstr>План!bookmark145</vt:lpstr>
      <vt:lpstr>План!bookmark147</vt:lpstr>
      <vt:lpstr>План!bookmark150</vt:lpstr>
      <vt:lpstr>План!bookmark151</vt:lpstr>
      <vt:lpstr>План!bookmark152</vt:lpstr>
      <vt:lpstr>План!bookmark153</vt:lpstr>
      <vt:lpstr>План!bookmark155</vt:lpstr>
      <vt:lpstr>План!bookmark163</vt:lpstr>
      <vt:lpstr>План!bookmark166</vt:lpstr>
      <vt:lpstr>План!bookmark167</vt:lpstr>
      <vt:lpstr>План!bookmark168</vt:lpstr>
      <vt:lpstr>План!bookmark169</vt:lpstr>
      <vt:lpstr>План!bookmark171</vt:lpstr>
      <vt:lpstr>План!bookmark173</vt:lpstr>
      <vt:lpstr>План!bookmark180</vt:lpstr>
      <vt:lpstr>План!bookmark97</vt:lpstr>
      <vt:lpstr>План!bookmark98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2019-09-30T14:26:26Z</dcterms:modified>
</cp:coreProperties>
</file>